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81A42AC5-3949-4A30-88DC-25FD3ABA1B16}"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20" i="10" s="1"/>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12" i="10" l="1"/>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<sst xmlns="http://schemas.openxmlformats.org/spreadsheetml/2006/main" count="1743" uniqueCount="1174">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</sst>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B20" sqref="B20:H2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242</v>
      </c>
      <c r="B10" s="172"/>
      <c r="C10" s="172"/>
      <c r="D10" s="169" t="str">
        <f>VLOOKUP(A10,listado,2,0)</f>
        <v>Asistente 3</v>
      </c>
      <c r="E10" s="169"/>
      <c r="F10" s="169"/>
      <c r="G10" s="166" t="str">
        <f>VLOOKUP(A10,listado,3,0)</f>
        <v>Jefe/a de Circulación de Construcción</v>
      </c>
      <c r="H10" s="166"/>
      <c r="I10" s="166"/>
      <c r="J10" s="166"/>
      <c r="K10" s="169" t="str">
        <f>VLOOKUP(A10,listado,4,0)</f>
        <v>Lugo</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 xml:space="preserve">Normativa de vía para la operación de trenes y trabajos en fase de construcción </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4  años de experiencia profesional global</v>
      </c>
      <c r="C19" s="201"/>
      <c r="D19" s="201"/>
      <c r="E19" s="201"/>
      <c r="F19" s="201"/>
      <c r="G19" s="201"/>
      <c r="H19" s="201"/>
      <c r="I19" s="62"/>
      <c r="J19" s="186"/>
      <c r="K19" s="186"/>
      <c r="L19" s="187"/>
    </row>
    <row r="20" spans="1:12" s="2" customFormat="1" ht="60" customHeight="1" thickBot="1" x14ac:dyDescent="0.3">
      <c r="A20" s="49" t="s">
        <v>38</v>
      </c>
      <c r="B20" s="200" t="str">
        <f>VLOOKUP(A10,listado,7,0)</f>
        <v>Al menos 15 meses de experiencia global en el sector de la Ingeniería / Consultoría del Transporte y/o Tecnologías de la Información.</v>
      </c>
      <c r="C20" s="201"/>
      <c r="D20" s="201"/>
      <c r="E20" s="201"/>
      <c r="F20" s="201"/>
      <c r="G20" s="201"/>
      <c r="H20" s="201"/>
      <c r="I20" s="62"/>
      <c r="J20" s="186"/>
      <c r="K20" s="186"/>
      <c r="L20" s="187"/>
    </row>
    <row r="21" spans="1:12" s="2" customFormat="1" ht="60" customHeight="1" thickBot="1" x14ac:dyDescent="0.3">
      <c r="A21" s="49" t="s">
        <v>39</v>
      </c>
      <c r="B21" s="200" t="str">
        <f>VLOOKUP(A10,listado,8,0)</f>
        <v>Al menos 15 meses de experiencia en la gestión de la Circulación Ferroviaria</v>
      </c>
      <c r="C21" s="200"/>
      <c r="D21" s="200"/>
      <c r="E21" s="200"/>
      <c r="F21" s="200"/>
      <c r="G21" s="200"/>
      <c r="H21" s="200"/>
      <c r="I21" s="62"/>
      <c r="J21" s="186"/>
      <c r="K21" s="186"/>
      <c r="L21" s="187"/>
    </row>
    <row r="22" spans="1:12" s="2" customFormat="1" ht="60" customHeight="1" thickBot="1" x14ac:dyDescent="0.3">
      <c r="A22" s="49" t="s">
        <v>40</v>
      </c>
      <c r="B22" s="200" t="str">
        <f>VLOOKUP(A10,listado,9,0)</f>
        <v>Al menos 6 meses en funciones similares al puesto ofertado</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49.8" customHeight="1" thickBot="1" x14ac:dyDescent="0.3">
      <c r="A24" s="160">
        <f>VLOOKUP(A10,listado,10,0)</f>
        <v>0</v>
      </c>
      <c r="B24" s="161"/>
      <c r="C24" s="161"/>
      <c r="D24" s="161"/>
      <c r="E24" s="161"/>
      <c r="F24" s="161"/>
      <c r="G24" s="161"/>
      <c r="H24" s="162"/>
      <c r="I24" s="62"/>
      <c r="J24" s="186"/>
      <c r="K24" s="186"/>
      <c r="L24" s="187"/>
    </row>
    <row r="25" spans="1:12" s="2" customFormat="1" ht="49.8" customHeight="1" thickBot="1" x14ac:dyDescent="0.3">
      <c r="A25" s="160">
        <f>VLOOKUP(A10,listado,11,0)</f>
        <v>0</v>
      </c>
      <c r="B25" s="161"/>
      <c r="C25" s="161"/>
      <c r="D25" s="161"/>
      <c r="E25" s="161"/>
      <c r="F25" s="161"/>
      <c r="G25" s="161"/>
      <c r="H25" s="162"/>
      <c r="I25" s="62"/>
      <c r="J25" s="186"/>
      <c r="K25" s="186"/>
      <c r="L25" s="187"/>
    </row>
    <row r="26" spans="1:12" s="2" customFormat="1" ht="49.8" customHeight="1" thickBot="1" x14ac:dyDescent="0.3">
      <c r="A26" s="160">
        <f>VLOOKUP(A10,listado,12,0)</f>
        <v>0</v>
      </c>
      <c r="B26" s="161"/>
      <c r="C26" s="161"/>
      <c r="D26" s="161"/>
      <c r="E26" s="161"/>
      <c r="F26" s="161"/>
      <c r="G26" s="161"/>
      <c r="H26" s="162"/>
      <c r="I26" s="62"/>
      <c r="J26" s="186"/>
      <c r="K26" s="186"/>
      <c r="L26" s="187"/>
    </row>
    <row r="27" spans="1:12" s="2" customFormat="1" ht="49.8" customHeight="1" thickBot="1" x14ac:dyDescent="0.3">
      <c r="A27" s="160">
        <f>VLOOKUP(A10,listado,13,0)</f>
        <v>0</v>
      </c>
      <c r="B27" s="161"/>
      <c r="C27" s="161"/>
      <c r="D27" s="161"/>
      <c r="E27" s="161"/>
      <c r="F27" s="161"/>
      <c r="G27" s="161"/>
      <c r="H27" s="162"/>
      <c r="I27" s="62"/>
      <c r="J27" s="186"/>
      <c r="K27" s="186"/>
      <c r="L27" s="187"/>
    </row>
    <row r="28" spans="1:12" s="2" customFormat="1" ht="49.8" customHeight="1" thickBot="1" x14ac:dyDescent="0.3">
      <c r="A28" s="160">
        <f>VLOOKUP(A10,listado,14,0)</f>
        <v>0</v>
      </c>
      <c r="B28" s="161"/>
      <c r="C28" s="161"/>
      <c r="D28" s="161"/>
      <c r="E28" s="161"/>
      <c r="F28" s="161"/>
      <c r="G28" s="161"/>
      <c r="H28" s="162"/>
      <c r="I28" s="62"/>
      <c r="J28" s="186"/>
      <c r="K28" s="186"/>
      <c r="L28" s="187"/>
    </row>
    <row r="29" spans="1:12" s="2" customFormat="1" ht="49.8"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Xpu7JeAoSUAmLAl1ESKBB8rhtDUH5kDaNDipKaTFTau6oCLv2Tzy+MqL92wwjHB4VN+W+hXFFZ8juPZ/ACEotg==" saltValue="WQm+z1Mw0rpNptK4xlf2UA=="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2024-04-26T17:20:14Z</dcterms:modified>
</cp:coreProperties>
</file>