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MANUEL\"/>
    </mc:Choice>
  </mc:AlternateContent>
  <xr:revisionPtr revIDLastSave="0" documentId="13_ncr:1_{81A42AC5-3949-4A30-88DC-25FD3ABA1B16}"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28704" yWindow="0" windowWidth="19392" windowHeight="1557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A13" i="10" l="1"/>
  <c r="A31" i="10"/>
  <c r="A29" i="10"/>
  <c r="A28" i="10"/>
  <c r="A27" i="10"/>
  <c r="A26" i="10"/>
  <c r="A25" i="10"/>
  <c r="A24" i="10"/>
  <c r="B22" i="10"/>
  <c r="B21" i="10"/>
  <c r="B20" i="10"/>
  <c r="B19" i="10"/>
  <c r="G10" i="10"/>
  <c r="D10" i="10"/>
  <c r="L105" i="10" l="1"/>
  <c r="L115" i="10" l="1"/>
  <c r="L116" i="10"/>
  <c r="L117" i="10"/>
  <c r="L118" i="10"/>
  <c r="L120" i="10" s="1"/>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12" i="10" l="1"/>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<sst xmlns="http://schemas.openxmlformats.org/spreadsheetml/2006/main" count="1743" uniqueCount="1174">
  <si>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</si>
  <si>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</si>
  <si>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</si>
  <si>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</si>
  <si>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</si>
  <si>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</si>
  <si>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</si>
  <si>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</si>
  <si>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</si>
  <si>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</si>
  <si>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</si>
  <si>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</si>
  <si>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</si>
  <si>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</si>
  <si>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</si>
  <si>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</si>
  <si>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</si>
  <si>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</si>
  <si>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</si>
  <si>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</si>
  <si>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</si>
  <si>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</si>
  <si>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</si>
  <si>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</si>
  <si>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</si>
  <si>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</si>
  <si>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</si>
  <si>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</si>
  <si>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</si>
  <si>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</si>
  <si>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</si>
  <si>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</si>
  <si>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</si>
  <si>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</si>
  <si>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</si>
  <si>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</si>
  <si>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</si>
  <si>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</si>
  <si>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</si>
  <si>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</si>
  <si>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</si>
  <si>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</si>
  <si>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</si>
  <si>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</si>
  <si>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</si>
  <si>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</si>
  <si>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</si>
  <si>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</si>
  <si>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</si>
  <si>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</si>
  <si>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</si>
  <si>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</si>
  <si>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</si>
  <si>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</si>
  <si>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</si>
  <si>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</si>
  <si>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</si>
  <si>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</si>
  <si>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</si>
  <si>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</si>
  <si>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</si>
  <si>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</si>
  <si>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</si>
  <si>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</si>
  <si>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</si>
  <si>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</si>
  <si>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</si>
  <si>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</si>
  <si>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</si>
  <si>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</si>
  <si>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</si>
  <si>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</si>
  <si>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</si>
  <si>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</si>
  <si>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</si>
  <si>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</si>
  <si>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</si>
  <si>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</si>
  <si>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</si>
  <si>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</si>
  <si>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</si>
  <si>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</si>
  <si>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</si>
  <si>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</si>
  <si>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</si>
  <si>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</si>
  <si>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</si>
  <si>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</si>
  <si>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</si>
  <si>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</si>
  <si>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</si>
  <si>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</si>
  <si>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</si>
  <si>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</si>
  <si>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</si>
  <si>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</si>
  <si>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</si>
  <si>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</si>
  <si>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</si>
  <si>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</si>
  <si>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</si>
  <si>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</si>
  <si>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</si>
  <si>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</si>
  <si>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</si>
  <si>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</si>
  <si>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</si>
  <si>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</si>
  <si>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</si>
  <si>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</si>
  <si>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</si>
  <si>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</si>
  <si>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</si>
  <si>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</si>
  <si>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</si>
  <si>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</si>
  <si>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</si>
  <si>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</si>
  <si>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</si>
  <si>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</si>
  <si>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</si>
  <si>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</si>
  <si>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</si>
  <si>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</si>
  <si>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</si>
  <si>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</si>
  <si>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</si>
  <si>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</si>
  <si>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</si>
  <si>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</si>
  <si>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</si>
  <si>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</si>
  <si>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</si>
  <si>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</si>
  <si>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</si>
  <si>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</si>
  <si>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</si>
  <si>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</si>
  <si>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</si>
  <si>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</si>
  <si>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</si>
  <si>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</si>
  <si>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</si>
  <si>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</si>
  <si>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</si>
  <si>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</si>
  <si>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</si>
  <si>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</si>
  <si>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</si>
  <si>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</si>
  <si>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</si>
  <si>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</si>
  <si>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</si>
  <si>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</si>
  <si>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</si>
  <si>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</si>
  <si>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</si>
  <si>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</si>
  <si>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</si>
  <si>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</si>
  <si>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</si>
  <si>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</si>
  <si>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</si>
  <si>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</si>
  <si>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</si>
  <si>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</si>
  <si>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</si>
  <si>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</si>
  <si>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</si>
  <si>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</si>
  <si>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</si>
  <si>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</si>
  <si>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</si>
  <si>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</si>
  <si>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</si>
  <si>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</si>
  <si>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</si>
  <si>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</si>
  <si>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</si>
  <si>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</si>
  <si>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</si>
  <si>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</si>
  <si>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</si>
  <si>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</si>
  <si>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</si>
  <si>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</si>
  <si>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</si>
  <si>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</si>
  <si>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</si>
  <si>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</si>
  <si>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</si>
  <si>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</si>
  <si>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</si>
  <si>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</si>
  <si>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</si>
  <si>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</si>
  <si>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</si>
  <si>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</si>
  <si>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</si>
  <si>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</si>
  <si>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</si>
  <si>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</si>
  <si>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</si>
  <si>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</si>
  <si>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</si>
  <si>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</si>
  <si>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</si>
  <si>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</si>
  <si>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</si>
  <si>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</si>
  <si>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</si>
  <si>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</si>
  <si>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</si>
  <si>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</si>
  <si>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</si>
  <si>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</si>
  <si>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</si>
  <si>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</si>
  <si>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</si>
  <si>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</si>
  <si>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</si>
  <si>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</si>
  <si>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</si>
  <si>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</si>
  <si>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</si>
  <si>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</si>
  <si>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</si>
  <si>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</si>
  <si>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</si>
  <si>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</si>
  <si>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</si>
  <si>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</si>
  <si>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</si>
  <si>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</si>
  <si>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</si>
  <si>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</si>
  <si>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</si>
  <si>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</si>
  <si>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</si>
  <si>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</si>
  <si>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</si>
  <si>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</si>
  <si>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</si>
  <si>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</si>
  <si>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</si>
  <si>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</si>
  <si>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</si>
  <si>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</si>
  <si>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</si>
  <si>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</si>
  <si>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</si>
  <si>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</si>
  <si>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</si>
  <si>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</si>
  <si>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</si>
  <si>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</si>
  <si>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</si>
  <si>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</si>
  <si>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</si>
  <si>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</si>
  <si>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</si>
  <si>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</si>
  <si>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</si>
  <si>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</si>
  <si>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</si>
  <si>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</si>
  <si>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</si>
  <si>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</si>
  <si>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</si>
  <si>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</si>
  <si>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</si>
  <si>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</si>
  <si>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</si>
  <si>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</si>
  <si>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</si>
  <si>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</si>
  <si>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</si>
  <si>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</si>
  <si>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</si>
  <si>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</si>
  <si>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</si>
  <si>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</si>
  <si>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</si>
  <si>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</si>
  <si>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</si>
  <si>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</si>
  <si>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</si>
  <si>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</si>
  <si>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</si>
  <si>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</si>
  <si>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</si>
  <si>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</si>
  <si>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</si>
  <si>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</si>
  <si>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</si>
  <si>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</si>
  <si>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</si>
  <si>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</si>
  <si>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</si>
  <si>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</si>
  <si>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</si>
  <si>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</si>
  <si>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</si>
  <si>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</si>
  <si>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</si>
  <si>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</si>
  <si>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</si>
  <si>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</si>
  <si>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</si>
  <si>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</si>
  <si>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</si>
  <si>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</si>
  <si>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</si>
  <si>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</si>
  <si>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</si>
  <si>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</si>
  <si>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</si>
  <si>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</si>
  <si>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</si>
  <si>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</si>
  <si>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</si>
  <si>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</si>
  <si>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</si>
  <si>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</si>
  <si>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</si>
  <si>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</si>
  <si>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</si>
  <si>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</si>
  <si>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</si>
  <si>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</si>
  <si>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</si>
  <si>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</si>
  <si>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</si>
  <si>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</si>
  <si>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</si>
  <si>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</si>
  <si>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</si>
  <si>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</si>
  <si>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</si>
  <si>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</si>
  <si>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</si>
  <si>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</si>
  <si>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</si>
  <si>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</si>
  <si>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</si>
  <si>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</si>
  <si>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</si>
  <si>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</si>
  <si>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</si>
  <si>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</si>
  <si>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</si>
  <si>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</si>
  <si>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</si>
  <si>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</si>
  <si>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</si>
  <si>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</si>
  <si>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</si>
  <si>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</si>
  <si>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</si>
  <si>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</si>
  <si>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</si>
  <si>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</si>
  <si>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</si>
  <si>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</si>
  <si>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</si>
  <si>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</si>
  <si>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</si>
  <si>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</si>
  <si>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</si>
  <si>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</si>
  <si>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</si>
  <si>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</si>
  <si>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</si>
  <si>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</si>
  <si>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</si>
  <si>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</si>
  <si>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</si>
  <si>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</si>
  <si>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</si>
  <si>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</si>
  <si>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</si>
  <si>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</si>
  <si>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</si>
  <si>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</si>
  <si>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</si>
  <si>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</si>
  <si>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</si>
  <si>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</si>
  <si>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</si>
  <si>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</si>
  <si>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</si>
  <si>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</si>
  <si>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</si>
  <si>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</si>
  <si>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</si>
  <si>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</si>
  <si>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</si>
  <si>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</si>
  <si>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</si>
  <si>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</si>
  <si>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</si>
  <si>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</si>
  <si>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</si>
  <si>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</si>
  <si>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</si>
  <si>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</si>
  <si>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</si>
  <si>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</si>
  <si>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</si>
  <si>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</si>
  <si>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</si>
  <si>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</si>
  <si>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</si>
  <si>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</si>
  <si>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</si>
  <si>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</si>
  <si>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</si>
  <si>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</si>
  <si>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</si>
  <si>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</si>
  <si>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</si>
  <si>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</si>
  <si>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</si>
  <si>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</si>
  <si>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</si>
  <si>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</si>
  <si>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</si>
  <si>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</si>
  <si>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</si>
  <si>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</si>
  <si>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</si>
  <si>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</si>
  <si>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</si>
  <si>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</si>
  <si>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</si>
  <si>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</si>
  <si>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</si>
  <si>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</si>
  <si>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</si>
  <si>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</si>
  <si>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</si>
  <si>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</si>
  <si>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</si>
  <si>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</si>
  <si>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</si>
  <si>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</si>
  <si>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</si>
  <si>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</si>
  <si>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</si>
  <si>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</si>
  <si>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</si>
  <si>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</si>
  <si>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</si>
  <si>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</si>
  <si>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</si>
  <si>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</si>
  <si>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</si>
  <si>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</si>
  <si>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</si>
  <si>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</si>
  <si>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</si>
  <si>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</si>
  <si>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</si>
  <si>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</si>
  <si>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</si>
  <si>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</si>
  <si>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</si>
  <si>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</si>
  <si>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</si>
  <si>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</si>
  <si>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</si>
  <si>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</si>
  <si>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</si>
  <si>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</si>
  <si>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</si>
  <si>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</si>
  <si>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</si>
  <si>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</si>
  <si>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</si>
  <si>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</si>
  <si>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</si>
  <si>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</si>
  <si>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</si>
  <si>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</si>
  <si>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</si>
  <si>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</si>
  <si>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</si>
  <si>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</si>
  <si>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</si>
  <si>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</si>
  <si>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</si>
  <si>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</si>
  <si>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</si>
  <si>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</si>
  <si>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</si>
  <si>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</si>
  <si>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</si>
  <si>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</si>
  <si>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</si>
  <si>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</si>
  <si>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</si>
  <si>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</si>
  <si>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</si>
  <si>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</si>
  <si>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</si>
  <si>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</si>
  <si>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</si>
  <si>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</si>
  <si>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</si>
  <si>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</si>
  <si>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</si>
  <si>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</si>
  <si>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</si>
  <si>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</si>
  <si>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</si>
  <si>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</si>
  <si>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</si>
  <si>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</si>
  <si>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</si>
  <si>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</si>
  <si>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</si>
  <si>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</si>
  <si>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</si>
  <si>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</si>
  <si>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</si>
  <si>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</si>
  <si>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</si>
  <si>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</si>
  <si>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</si>
  <si>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</si>
  <si>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</si>
  <si>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</si>
  <si>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</si>
  <si>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</si>
  <si>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</si>
  <si>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</si>
  <si>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</si>
  <si>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</si>
  <si>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</si>
  <si>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</si>
  <si>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</si>
  <si>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</si>
  <si>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</si>
  <si>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</si>
  <si>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</si>
  <si>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</si>
  <si>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</si>
  <si>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</si>
  <si>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</si>
  <si>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</si>
  <si>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</si>
  <si>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</si>
  <si>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</si>
  <si>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</si>
  <si>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</si>
  <si>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</si>
  <si>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</si>
  <si>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</si>
  <si>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</si>
  <si>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</si>
  <si>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</si>
  <si>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</si>
  <si>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</si>
  <si>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</si>
  <si>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</si>
  <si>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</si>
  <si>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</si>
  <si>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</si>
  <si>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</si>
  <si>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</si>
  <si>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</si>
  <si>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</si>
  <si>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</si>
  <si>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</si>
  <si>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</si>
  <si>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</si>
  <si>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</si>
  <si>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</si>
  <si>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</si>
  <si>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</si>
  <si>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</si>
  <si>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</si>
  <si>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</si>
  <si>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</si>
  <si>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</si>
  <si>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</si>
  <si>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</si>
  <si>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</si>
  <si>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</si>
  <si>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</si>
  <si>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</si>
  <si>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</si>
  <si>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</si>
  <si>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</si>
  <si>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</si>
  <si>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</si>
  <si>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</si>
  <si>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</si>
  <si>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</si>
  <si>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</si>
  <si>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</si>
  <si>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</si>
  <si>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</si>
  <si>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</si>
  <si>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</si>
  <si>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</si>
  <si>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</si>
  <si>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</si>
  <si>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</si>
  <si>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</si>
  <si>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</si>
  <si>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</si>
  <si>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</si>
  <si>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</si>
  <si>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</si>
  <si>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</si>
  <si>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</si>
  <si>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</si>
  <si>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</si>
  <si>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</si>
  <si>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</si>
  <si>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</si>
  <si>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</si>
  <si>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</si>
  <si>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</si>
  <si>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</si>
  <si>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</si>
  <si>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</si>
  <si>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</si>
  <si>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</si>
  <si>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</si>
  <si>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</si>
  <si>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</si>
  <si>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</si>
  <si>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</si>
  <si>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</si>
  <si>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</si>
  <si>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</si>
  <si>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</si>
  <si>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</si>
  <si>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</si>
  <si>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</si>
  <si>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</si>
  <si>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</si>
  <si>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</si>
  <si>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</si>
  <si>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</si>
  <si>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</si>
  <si>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</si>
  <si>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</si>
  <si>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</si>
  <si>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</si>
  <si>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</si>
  <si>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</si>
  <si>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</si>
  <si>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</si>
  <si>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</si>
  <si>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</si>
  <si>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</si>
  <si>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</si>
  <si>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</si>
  <si>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</si>
  <si>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</si>
  <si>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</si>
  <si>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</si>
  <si>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</si>
  <si>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</si>
  <si>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</si>
  <si>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</si>
  <si>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</si>
  <si>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</si>
  <si>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</si>
  <si>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</si>
  <si>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</si>
  <si>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</si>
  <si>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</si>
  <si>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</si>
  <si>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</si>
  <si>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</si>
  <si>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</si>
  <si>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</si>
  <si>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</si>
  <si>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</si>
  <si>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</si>
  <si>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</si>
  <si>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</si>
  <si>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</si>
  <si>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</si>
  <si>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</si>
  <si>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</si>
  <si>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</si>
  <si>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</si>
  <si>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</si>
  <si>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</si>
  <si>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</si>
  <si>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</si>
  <si>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</si>
  <si>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</si>
  <si>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</si>
  <si>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</si>
  <si>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</si>
  <si>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</si>
  <si>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</si>
  <si>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</si>
  <si>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</si>
  <si>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</si>
  <si>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</si>
  <si>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</si>
  <si>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</si>
  <si>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</si>
  <si>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</si>
  <si>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</si>
  <si>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</si>
  <si>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</si>
  <si>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</si>
  <si>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</si>
  <si>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</si>
  <si>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</si>
  <si>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</si>
  <si>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</si>
  <si>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</si>
  <si>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</si>
  <si>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</si>
  <si>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</si>
  <si>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</si>
  <si>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</si>
  <si>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</si>
  <si>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</si>
  <si>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</si>
  <si>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</si>
  <si>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</si>
  <si>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</si>
  <si>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</si>
  <si>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</si>
  <si>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</si>
  <si>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</si>
  <si>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</si>
  <si>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</si>
  <si>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</si>
  <si>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</si>
  <si>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</si>
  <si>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</si>
  <si>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</si>
  <si>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</si>
  <si>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</si>
  <si>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</si>
  <si>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</si>
  <si>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</si>
  <si>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</si>
  <si>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</si>
  <si>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</si>
  <si>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</si>
  <si>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</si>
  <si>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</si>
  <si>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</si>
  <si>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</si>
  <si>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</si>
  <si>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</si>
  <si>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</si>
  <si>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</si>
  <si>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</si>
  <si>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</si>
  <si>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</si>
  <si>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</si>
  <si>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</si>
  <si>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</si>
  <si>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</si>
  <si>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</si>
  <si>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</si>
  <si>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</si>
  <si>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</si>
  <si>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</si>
  <si>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</si>
  <si>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</si>
  <si>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</si>
  <si>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</si>
  <si>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</si>
  <si>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</si>
  <si>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</si>
  <si>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</si>
  <si>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</si>
  <si>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</si>
  <si>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</si>
  <si>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</si>
  <si>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</si>
  <si>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</si>
  <si>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</si>
  <si>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</si>
  <si>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</si>
  <si>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</si>
  <si>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</si>
  <si>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</si>
  <si>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</si>
  <si>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</si>
  <si>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</si>
  <si>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</si>
  <si>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</si>
  <si>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</si>
  <si>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</si>
  <si>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</si>
  <si>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</si>
  <si>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</si>
  <si>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</si>
  <si>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</si>
  <si>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</si>
  <si>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</si>
  <si>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</si>
  <si>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</si>
  <si>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</si>
  <si>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</si>
  <si>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</si>
  <si>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</si>
  <si>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</si>
  <si>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</si>
  <si>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</si>
  <si>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</si>
  <si>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</si>
  <si>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</si>
  <si>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</si>
  <si>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</si>
  <si>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</si>
  <si>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</si>
  <si>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</si>
  <si>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</si>
  <si>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</si>
  <si>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</si>
  <si>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</si>
  <si>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</si>
  <si>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</si>
  <si>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</si>
  <si>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</si>
  <si>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</si>
  <si>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</si>
  <si>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</si>
  <si>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</si>
  <si>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</si>
  <si>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</si>
  <si>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</si>
  <si>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</si>
  <si>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</si>
  <si>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</si>
  <si>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</si>
  <si>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</si>
  <si>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</si>
  <si>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</si>
  <si>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</si>
  <si>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</si>
  <si>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</si>
  <si>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</si>
  <si>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</si>
  <si>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</si>
  <si>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</si>
  <si>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</si>
  <si>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</si>
  <si>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</si>
  <si>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</si>
  <si>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</si>
  <si>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</si>
  <si>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</si>
  <si>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</si>
  <si>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</si>
  <si>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</si>
  <si>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</si>
  <si>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</si>
  <si>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</si>
  <si>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</si>
  <si>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</si>
  <si>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</si>
  <si>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</si>
  <si>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</si>
  <si>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</si>
  <si>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</si>
  <si>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</si>
  <si>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</si>
  <si>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</si>
  <si>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</si>
  <si>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</si>
  <si>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</si>
  <si>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</si>
  <si>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</si>
  <si>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</si>
  <si>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</si>
  <si>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</si>
  <si>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</si>
  <si>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</si>
  <si>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</si>
  <si>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</si>
  <si>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</si>
  <si>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</si>
  <si>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</si>
  <si>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</si>
  <si>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</si>
  <si>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</si>
  <si>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</si>
  <si>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</si>
  <si>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</si>
  <si>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</si>
  <si>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</si>
  <si>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</si>
  <si>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</si>
  <si>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</si>
  <si>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</si>
  <si>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</si>
  <si>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</si>
  <si>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</si>
  <si>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</si>
  <si>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</si>
  <si>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</si>
  <si>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</si>
  <si>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</si>
  <si>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</si>
  <si>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</si>
  <si>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</si>
  <si>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</si>
  <si>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</si>
  <si>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</si>
  <si>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</si>
  <si>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</si>
  <si>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</si>
  <si>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</si>
  <si>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</si>
  <si>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</si>
  <si>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</si>
  <si>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</si>
  <si>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</si>
  <si>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</si>
  <si>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</si>
  <si>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</si>
  <si>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</si>
  <si>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</si>
  <si>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</si>
  <si>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</si>
  <si>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</si>
  <si>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</si>
  <si>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</si>
  <si>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</si>
  <si>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</si>
  <si>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</si>
  <si>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</si>
  <si>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</si>
  <si>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</si>
  <si>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</si>
  <si>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</si>
  <si>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</si>
  <si>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</si>
  <si>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</si>
  <si>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</si>
  <si>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</si>
  <si>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</si>
  <si>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</si>
  <si>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</si>
  <si>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</si>
  <si>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</si>
  <si>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</si>
  <si>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</si>
  <si>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</si>
  <si>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</si>
  <si>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</si>
  <si>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</si>
  <si>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</si>
  <si>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</si>
  <si>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</si>
  <si>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</si>
  <si>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</si>
  <si>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</si>
  <si>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</si>
  <si>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</si>
  <si>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</si>
  <si>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</si>
  <si>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</si>
  <si>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</si>
  <si>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</si>
  <si>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</si>
  <si>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</si>
  <si>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</si>
  <si>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</si>
  <si>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</si>
  <si>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</si>
  <si>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</si>
  <si>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</si>
  <si>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</si>
  <si>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</si>
  <si>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</si>
  <si>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</si>
  <si>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</si>
  <si>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</si>
  <si>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</si>
  <si>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</si>
  <si>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</si>
  <si>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</si>
  <si>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</si>
  <si>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</si>
  <si>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</si>
  <si>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</si>
  <si>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</si>
  <si>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</si>
  <si>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</si>
  <si>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</si>
  <si>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</si>
  <si>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</si>
  <si>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</si>
  <si>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</si>
  <si>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</si>
  <si>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</si>
  <si>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</si>
  <si>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</si>
  <si>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</si>
  <si>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</si>
  <si>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</si>
  <si>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</si>
  <si>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</si>
  <si>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</si>
  <si>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</si>
  <si>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</si>
  <si>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</si>
  <si>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</si>
  <si>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</si>
  <si>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</si>
  <si>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</si>
  <si>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</si>
  <si>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</si>
  <si>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</si>
  <si>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</si>
  <si>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</si>
  <si>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</si>
  <si>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</si>
  <si>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</si>
  <si>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</si>
  <si>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</si>
  <si>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</si>
  <si>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</si>
  <si>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</si>
  <si>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</si>
  <si>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</si>
  <si>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</si>
  <si>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</si>
  <si>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</si>
  <si>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</si>
  <si>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</si>
  <si>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</si>
  <si>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</si>
  <si>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</si>
  <si>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</si>
  <si>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</si>
  <si>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</si>
  <si>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</si>
  <si>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</si>
  <si>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</si>
  <si>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</si>
  <si>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</si>
  <si>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</si>
  <si>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</si>
  <si>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</si>
  <si>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</si>
  <si>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</si>
  <si>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</si>
  <si>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</si>
  <si>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</si>
  <si>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</si>
  <si>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</si>
  <si>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</si>
  <si>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</si>
  <si>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</si>
  <si>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</si>
  <si>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</si>
  <si>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</si>
  <si>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</si>
  <si>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</si>
  <si>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</si>
  <si>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</si>
  <si>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</si>
  <si>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</si>
  <si>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</si>
  <si>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</si>
  <si>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</si>
  <si>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</si>
  <si>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</si>
  <si>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</si>
  <si>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</si>
  <si>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</si>
  <si>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</si>
  <si>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</si>
  <si>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</si>
  <si>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</si>
  <si>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</si>
  <si>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</si>
  <si>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</si>
  <si>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</si>
  <si>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</si>
  <si>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</si>
  <si>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</si>
  <si>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</si>
  <si>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</si>
  <si>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</si>
  <si>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</si>
  <si>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</si>
  <si>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</si>
  <si>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</si>
  <si>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</si>
  <si>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</si>
  <si>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</si>
  <si>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</si>
  <si>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</si>
  <si>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</si>
  <si>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</si>
  <si>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</si>
  <si>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</si>
  <si>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</si>
  <si>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</si>
  <si>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</si>
  <si>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</si>
  <si>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</si>
  <si>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</si>
  <si>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</si>
  <si>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</si>
  <si>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</si>
  <si>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</si>
  <si>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</si>
  <si>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</si>
  <si>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</si>
  <si>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</si>
  <si>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</si>
  <si>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</si>
  <si>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</si>
  <si>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</si>
  <si>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</si>
  <si>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</si>
  <si>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</si>
  <si>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</si>
  <si>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</si>
  <si>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</si>
  <si>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</si>
  <si>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</si>
  <si>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</si>
  <si>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</si>
  <si>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</si>
  <si>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</si>
  <si>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</si>
  <si>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</si>
  <si>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</si>
  <si>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</si>
  <si>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</si>
  <si>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</si>
  <si>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</si>
  <si>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</si>
  <si>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</si>
  <si>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</si>
  <si>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</si>
  <si>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</si>
  <si>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</si>
  <si>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</si>
  <si>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</si>
  <si>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</si>
  <si>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</si>
  <si>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</si>
  <si>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</si>
  <si>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</si>
  <si>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</si>
  <si>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</si>
  <si>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</si>
  <si>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</si>
  <si>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</si>
  <si>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</si>
  <si>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</si>
  <si>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</si>
  <si>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</si>
  <si>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</si>
  <si>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</si>
  <si>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</si>
  <si>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</si>
  <si>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</si>
  <si>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1,5</t>
  </si>
  <si>
    <t>SUBTOTAL PUNTOS
Puntuación máxima 2</t>
  </si>
  <si>
    <t>SUBTOTAL PUNTOS
Puntuación máxima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</si>
</sst>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2">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6" fillId="0" borderId="7" xfId="0" applyFont="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1" xfId="0" applyFont="1" applyFill="1" applyBorder="1" applyAlignment="1">
      <alignment horizontal="center" vertical="center" wrapText="1"/>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21" fillId="4" borderId="25" xfId="0" applyFont="1" applyFill="1" applyBorder="1" applyAlignment="1">
      <alignment horizontal="center" vertical="center" wrapText="1"/>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8" fillId="5" borderId="21"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zoomScale="80" zoomScaleNormal="80" zoomScaleSheetLayoutView="100" workbookViewId="0">
      <selection activeCell="B20" sqref="B20:H20"/>
    </sheetView>
  </sheetViews>
  <sheetFormatPr baseColWidth="10" defaultColWidth="9.33203125" defaultRowHeight="19.8" x14ac:dyDescent="0.25"/>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x14ac:dyDescent="0.25">
      <c r="A1" s="18"/>
      <c r="B1" s="19"/>
      <c r="C1" s="19"/>
      <c r="D1" s="19"/>
      <c r="E1" s="19"/>
      <c r="F1" s="19"/>
      <c r="G1" s="19"/>
      <c r="H1" s="19"/>
      <c r="I1" s="19"/>
      <c r="J1" s="19"/>
      <c r="K1" s="19"/>
      <c r="L1" s="20"/>
    </row>
    <row r="2" spans="1:12" s="2" customFormat="1" ht="7.5" customHeight="1" x14ac:dyDescent="0.25">
      <c r="A2" s="21"/>
      <c r="L2" s="22"/>
    </row>
    <row r="3" spans="1:12" s="2" customFormat="1" ht="35.4" customHeight="1" x14ac:dyDescent="0.25">
      <c r="A3" s="133" t="s">
        <v>25</v>
      </c>
      <c r="B3" s="134"/>
      <c r="C3" s="134"/>
      <c r="D3" s="134"/>
      <c r="E3" s="134"/>
      <c r="F3" s="134"/>
      <c r="G3" s="134"/>
      <c r="H3" s="134"/>
      <c r="I3" s="134"/>
      <c r="J3" s="134"/>
      <c r="K3" s="150"/>
      <c r="L3" s="151"/>
    </row>
    <row r="4" spans="1:12" s="2" customFormat="1" ht="7.5" customHeight="1" x14ac:dyDescent="0.25">
      <c r="A4" s="21"/>
      <c r="L4" s="22"/>
    </row>
    <row r="5" spans="1:12" s="2" customFormat="1" ht="25.05" customHeight="1" x14ac:dyDescent="0.25">
      <c r="A5" s="124" t="s">
        <v>6</v>
      </c>
      <c r="B5" s="125"/>
      <c r="C5" s="125"/>
      <c r="D5" s="125"/>
      <c r="E5" s="125"/>
      <c r="F5" s="125"/>
      <c r="G5" s="125"/>
      <c r="H5" s="125"/>
      <c r="I5" s="125"/>
      <c r="J5" s="125"/>
      <c r="K5" s="126"/>
      <c r="L5" s="127"/>
    </row>
    <row r="6" spans="1:12" s="2" customFormat="1" ht="43.5" customHeight="1" x14ac:dyDescent="0.25">
      <c r="A6" s="148" t="s">
        <v>7</v>
      </c>
      <c r="B6" s="146"/>
      <c r="C6" s="146"/>
      <c r="D6" s="146" t="s">
        <v>24</v>
      </c>
      <c r="E6" s="146"/>
      <c r="F6" s="3" t="s">
        <v>11</v>
      </c>
      <c r="G6" s="140" t="s">
        <v>8</v>
      </c>
      <c r="H6" s="141"/>
      <c r="I6" s="142"/>
      <c r="J6" s="3" t="s">
        <v>9</v>
      </c>
      <c r="K6" s="146" t="s">
        <v>10</v>
      </c>
      <c r="L6" s="149"/>
    </row>
    <row r="7" spans="1:12" ht="40.049999999999997" customHeight="1" x14ac:dyDescent="0.25">
      <c r="A7" s="163"/>
      <c r="B7" s="147"/>
      <c r="C7" s="147"/>
      <c r="D7" s="147"/>
      <c r="E7" s="147"/>
      <c r="F7" s="16"/>
      <c r="G7" s="143"/>
      <c r="H7" s="144"/>
      <c r="I7" s="145"/>
      <c r="J7" s="16"/>
      <c r="K7" s="164"/>
      <c r="L7" s="165"/>
    </row>
    <row r="8" spans="1:12" s="2" customFormat="1" ht="25.05" customHeight="1" x14ac:dyDescent="0.25">
      <c r="A8" s="124" t="s">
        <v>0</v>
      </c>
      <c r="B8" s="125"/>
      <c r="C8" s="125"/>
      <c r="D8" s="125"/>
      <c r="E8" s="125"/>
      <c r="F8" s="125"/>
      <c r="G8" s="125"/>
      <c r="H8" s="125"/>
      <c r="I8" s="125"/>
      <c r="J8" s="125"/>
      <c r="K8" s="126"/>
      <c r="L8" s="127"/>
    </row>
    <row r="9" spans="1:12" s="2" customFormat="1" ht="43.5" customHeight="1" x14ac:dyDescent="0.25">
      <c r="A9" s="148" t="s">
        <v>5</v>
      </c>
      <c r="B9" s="146"/>
      <c r="C9" s="146"/>
      <c r="D9" s="146" t="s">
        <v>2</v>
      </c>
      <c r="E9" s="146"/>
      <c r="F9" s="146"/>
      <c r="G9" s="146" t="s">
        <v>3</v>
      </c>
      <c r="H9" s="146"/>
      <c r="I9" s="146"/>
      <c r="J9" s="146"/>
      <c r="K9" s="146" t="s">
        <v>4</v>
      </c>
      <c r="L9" s="149"/>
    </row>
    <row r="10" spans="1:12" s="2" customFormat="1" ht="57" customHeight="1" x14ac:dyDescent="0.25">
      <c r="A10" s="171" t="s">
        <v>242</v>
      </c>
      <c r="B10" s="172"/>
      <c r="C10" s="172"/>
      <c r="D10" s="169" t="str">
        <f>VLOOKUP(A10,listado,2,0)</f>
        <v>Asistente 3</v>
      </c>
      <c r="E10" s="169"/>
      <c r="F10" s="169"/>
      <c r="G10" s="166" t="str">
        <f>VLOOKUP(A10,listado,3,0)</f>
        <v>Jefe/a de Circulación de Construcción</v>
      </c>
      <c r="H10" s="166"/>
      <c r="I10" s="166"/>
      <c r="J10" s="166"/>
      <c r="K10" s="169" t="str">
        <f>VLOOKUP(A10,listado,4,0)</f>
        <v>Lugo</v>
      </c>
      <c r="L10" s="170"/>
    </row>
    <row r="11" spans="1:12" s="2" customFormat="1" ht="31.8" customHeight="1" x14ac:dyDescent="0.25">
      <c r="A11" s="173" t="s">
        <v>30</v>
      </c>
      <c r="B11" s="174"/>
      <c r="C11" s="174"/>
      <c r="D11" s="174"/>
      <c r="E11" s="174"/>
      <c r="F11" s="174"/>
      <c r="G11" s="174"/>
      <c r="H11" s="174"/>
      <c r="I11" s="174"/>
      <c r="J11" s="174"/>
      <c r="K11" s="174"/>
      <c r="L11" s="175"/>
    </row>
    <row r="12" spans="1:12" s="2" customFormat="1" ht="25.05" customHeight="1" x14ac:dyDescent="0.25">
      <c r="A12" s="124" t="s">
        <v>46</v>
      </c>
      <c r="B12" s="125"/>
      <c r="C12" s="125"/>
      <c r="D12" s="125"/>
      <c r="E12" s="125"/>
      <c r="F12" s="125"/>
      <c r="G12" s="125"/>
      <c r="H12" s="125"/>
      <c r="I12" s="125"/>
      <c r="J12" s="125"/>
      <c r="K12" s="126"/>
      <c r="L12" s="127"/>
    </row>
    <row r="13" spans="1:12" s="2" customFormat="1" ht="85.2" customHeight="1" x14ac:dyDescent="0.25">
      <c r="A13" s="135" t="str">
        <f>VLOOKUP(A10,listado,5,0)</f>
        <v xml:space="preserve">Normativa de vía para la operación de trenes y trabajos en fase de construcción </v>
      </c>
      <c r="B13" s="136"/>
      <c r="C13" s="136"/>
      <c r="D13" s="136"/>
      <c r="E13" s="136"/>
      <c r="F13" s="136"/>
      <c r="G13" s="136"/>
      <c r="H13" s="136"/>
      <c r="I13" s="136"/>
      <c r="J13" s="136"/>
      <c r="K13" s="136"/>
      <c r="L13" s="137"/>
    </row>
    <row r="14" spans="1:12" s="2" customFormat="1" ht="25.05" customHeight="1" x14ac:dyDescent="0.25">
      <c r="A14" s="124" t="s">
        <v>1</v>
      </c>
      <c r="B14" s="125"/>
      <c r="C14" s="125"/>
      <c r="D14" s="125"/>
      <c r="E14" s="125"/>
      <c r="F14" s="125"/>
      <c r="G14" s="125"/>
      <c r="H14" s="125"/>
      <c r="I14" s="125"/>
      <c r="J14" s="125"/>
      <c r="K14" s="125"/>
      <c r="L14" s="128"/>
    </row>
    <row r="15" spans="1:12" s="2" customFormat="1" ht="19.2" customHeight="1" x14ac:dyDescent="0.25">
      <c r="A15" s="158" t="s">
        <v>56</v>
      </c>
      <c r="B15" s="159"/>
      <c r="C15" s="159"/>
      <c r="D15" s="159"/>
      <c r="E15" s="159"/>
      <c r="F15" s="159"/>
      <c r="G15" s="159"/>
      <c r="H15" s="159"/>
      <c r="I15" s="159"/>
      <c r="J15" s="159"/>
      <c r="K15" s="159"/>
      <c r="L15" s="185"/>
    </row>
    <row r="16" spans="1:12" s="2" customFormat="1" ht="19.2" customHeight="1" x14ac:dyDescent="0.25">
      <c r="A16" s="188" t="s">
        <v>57</v>
      </c>
      <c r="B16" s="189"/>
      <c r="C16" s="190" t="s">
        <v>58</v>
      </c>
      <c r="D16" s="191"/>
      <c r="E16" s="191"/>
      <c r="F16" s="191"/>
      <c r="G16" s="191"/>
      <c r="H16" s="191"/>
      <c r="I16" s="192"/>
      <c r="J16" s="189" t="s">
        <v>59</v>
      </c>
      <c r="K16" s="189"/>
      <c r="L16" s="193"/>
    </row>
    <row r="17" spans="1:12" s="2" customFormat="1" ht="46.8" customHeight="1" x14ac:dyDescent="0.25">
      <c r="A17" s="194"/>
      <c r="B17" s="195"/>
      <c r="C17" s="196"/>
      <c r="D17" s="197"/>
      <c r="E17" s="197"/>
      <c r="F17" s="197"/>
      <c r="G17" s="197"/>
      <c r="H17" s="197"/>
      <c r="I17" s="198"/>
      <c r="J17" s="196"/>
      <c r="K17" s="197"/>
      <c r="L17" s="199"/>
    </row>
    <row r="18" spans="1:12" s="2" customFormat="1" ht="19.2" customHeight="1" thickBot="1" x14ac:dyDescent="0.3">
      <c r="A18" s="167" t="s">
        <v>31</v>
      </c>
      <c r="B18" s="168"/>
      <c r="C18" s="168"/>
      <c r="D18" s="168"/>
      <c r="E18" s="168"/>
      <c r="F18" s="168"/>
      <c r="G18" s="168"/>
      <c r="H18" s="168"/>
      <c r="I18" s="47"/>
      <c r="J18" s="186" t="s">
        <v>35</v>
      </c>
      <c r="K18" s="186"/>
      <c r="L18" s="187"/>
    </row>
    <row r="19" spans="1:12" s="2" customFormat="1" ht="60" customHeight="1" thickBot="1" x14ac:dyDescent="0.3">
      <c r="A19" s="49" t="s">
        <v>37</v>
      </c>
      <c r="B19" s="200" t="str">
        <f>VLOOKUP(A10,listado,6,0)</f>
        <v>Al menos 4  años de experiencia profesional global</v>
      </c>
      <c r="C19" s="201"/>
      <c r="D19" s="201"/>
      <c r="E19" s="201"/>
      <c r="F19" s="201"/>
      <c r="G19" s="201"/>
      <c r="H19" s="201"/>
      <c r="I19" s="62"/>
      <c r="J19" s="186"/>
      <c r="K19" s="186"/>
      <c r="L19" s="187"/>
    </row>
    <row r="20" spans="1:12" s="2" customFormat="1" ht="60" customHeight="1" thickBot="1" x14ac:dyDescent="0.3">
      <c r="A20" s="49" t="s">
        <v>38</v>
      </c>
      <c r="B20" s="200" t="str">
        <f>VLOOKUP(A10,listado,7,0)</f>
        <v>Al menos 15 meses de experiencia global en el sector de la Ingeniería / Consultoría del Transporte y/o Tecnologías de la Información.</v>
      </c>
      <c r="C20" s="201"/>
      <c r="D20" s="201"/>
      <c r="E20" s="201"/>
      <c r="F20" s="201"/>
      <c r="G20" s="201"/>
      <c r="H20" s="201"/>
      <c r="I20" s="62"/>
      <c r="J20" s="186"/>
      <c r="K20" s="186"/>
      <c r="L20" s="187"/>
    </row>
    <row r="21" spans="1:12" s="2" customFormat="1" ht="60" customHeight="1" thickBot="1" x14ac:dyDescent="0.3">
      <c r="A21" s="49" t="s">
        <v>39</v>
      </c>
      <c r="B21" s="200" t="str">
        <f>VLOOKUP(A10,listado,8,0)</f>
        <v>Al menos 15 meses de experiencia en la gestión de la Circulación Ferroviaria</v>
      </c>
      <c r="C21" s="200"/>
      <c r="D21" s="200"/>
      <c r="E21" s="200"/>
      <c r="F21" s="200"/>
      <c r="G21" s="200"/>
      <c r="H21" s="200"/>
      <c r="I21" s="62"/>
      <c r="J21" s="186"/>
      <c r="K21" s="186"/>
      <c r="L21" s="187"/>
    </row>
    <row r="22" spans="1:12" s="2" customFormat="1" ht="60" customHeight="1" thickBot="1" x14ac:dyDescent="0.3">
      <c r="A22" s="49" t="s">
        <v>40</v>
      </c>
      <c r="B22" s="200" t="str">
        <f>VLOOKUP(A10,listado,9,0)</f>
        <v>Al menos 6 meses en funciones similares al puesto ofertado</v>
      </c>
      <c r="C22" s="200"/>
      <c r="D22" s="200"/>
      <c r="E22" s="200"/>
      <c r="F22" s="200"/>
      <c r="G22" s="200"/>
      <c r="H22" s="200"/>
      <c r="I22" s="62"/>
      <c r="J22" s="186"/>
      <c r="K22" s="186"/>
      <c r="L22" s="187"/>
    </row>
    <row r="23" spans="1:12" s="2" customFormat="1" ht="19.2" customHeight="1" thickBot="1" x14ac:dyDescent="0.3">
      <c r="A23" s="158" t="s">
        <v>32</v>
      </c>
      <c r="B23" s="159"/>
      <c r="C23" s="159"/>
      <c r="D23" s="159"/>
      <c r="E23" s="159"/>
      <c r="F23" s="159"/>
      <c r="G23" s="159"/>
      <c r="H23" s="159"/>
      <c r="I23" s="50"/>
      <c r="J23" s="186"/>
      <c r="K23" s="186"/>
      <c r="L23" s="187"/>
    </row>
    <row r="24" spans="1:12" s="2" customFormat="1" ht="49.8" customHeight="1" thickBot="1" x14ac:dyDescent="0.3">
      <c r="A24" s="160">
        <f>VLOOKUP(A10,listado,10,0)</f>
        <v>0</v>
      </c>
      <c r="B24" s="161"/>
      <c r="C24" s="161"/>
      <c r="D24" s="161"/>
      <c r="E24" s="161"/>
      <c r="F24" s="161"/>
      <c r="G24" s="161"/>
      <c r="H24" s="162"/>
      <c r="I24" s="62"/>
      <c r="J24" s="186"/>
      <c r="K24" s="186"/>
      <c r="L24" s="187"/>
    </row>
    <row r="25" spans="1:12" s="2" customFormat="1" ht="49.8" customHeight="1" thickBot="1" x14ac:dyDescent="0.3">
      <c r="A25" s="160">
        <f>VLOOKUP(A10,listado,11,0)</f>
        <v>0</v>
      </c>
      <c r="B25" s="161"/>
      <c r="C25" s="161"/>
      <c r="D25" s="161"/>
      <c r="E25" s="161"/>
      <c r="F25" s="161"/>
      <c r="G25" s="161"/>
      <c r="H25" s="162"/>
      <c r="I25" s="62"/>
      <c r="J25" s="186"/>
      <c r="K25" s="186"/>
      <c r="L25" s="187"/>
    </row>
    <row r="26" spans="1:12" s="2" customFormat="1" ht="49.8" customHeight="1" thickBot="1" x14ac:dyDescent="0.3">
      <c r="A26" s="160">
        <f>VLOOKUP(A10,listado,12,0)</f>
        <v>0</v>
      </c>
      <c r="B26" s="161"/>
      <c r="C26" s="161"/>
      <c r="D26" s="161"/>
      <c r="E26" s="161"/>
      <c r="F26" s="161"/>
      <c r="G26" s="161"/>
      <c r="H26" s="162"/>
      <c r="I26" s="62"/>
      <c r="J26" s="186"/>
      <c r="K26" s="186"/>
      <c r="L26" s="187"/>
    </row>
    <row r="27" spans="1:12" s="2" customFormat="1" ht="49.8" customHeight="1" thickBot="1" x14ac:dyDescent="0.3">
      <c r="A27" s="160">
        <f>VLOOKUP(A10,listado,13,0)</f>
        <v>0</v>
      </c>
      <c r="B27" s="161"/>
      <c r="C27" s="161"/>
      <c r="D27" s="161"/>
      <c r="E27" s="161"/>
      <c r="F27" s="161"/>
      <c r="G27" s="161"/>
      <c r="H27" s="162"/>
      <c r="I27" s="62"/>
      <c r="J27" s="186"/>
      <c r="K27" s="186"/>
      <c r="L27" s="187"/>
    </row>
    <row r="28" spans="1:12" s="2" customFormat="1" ht="49.8" customHeight="1" thickBot="1" x14ac:dyDescent="0.3">
      <c r="A28" s="160">
        <f>VLOOKUP(A10,listado,14,0)</f>
        <v>0</v>
      </c>
      <c r="B28" s="161"/>
      <c r="C28" s="161"/>
      <c r="D28" s="161"/>
      <c r="E28" s="161"/>
      <c r="F28" s="161"/>
      <c r="G28" s="161"/>
      <c r="H28" s="162"/>
      <c r="I28" s="62"/>
      <c r="J28" s="186"/>
      <c r="K28" s="186"/>
      <c r="L28" s="187"/>
    </row>
    <row r="29" spans="1:12" s="2" customFormat="1" ht="49.8" customHeight="1" thickBot="1" x14ac:dyDescent="0.3">
      <c r="A29" s="160">
        <f>VLOOKUP(A10,listado,15,0)</f>
        <v>0</v>
      </c>
      <c r="B29" s="161"/>
      <c r="C29" s="161"/>
      <c r="D29" s="161"/>
      <c r="E29" s="161"/>
      <c r="F29" s="161"/>
      <c r="G29" s="161"/>
      <c r="H29" s="162"/>
      <c r="I29" s="62"/>
      <c r="J29" s="186"/>
      <c r="K29" s="186"/>
      <c r="L29" s="187"/>
    </row>
    <row r="30" spans="1:12" s="2" customFormat="1" ht="19.2" customHeight="1" x14ac:dyDescent="0.25">
      <c r="A30" s="158" t="s">
        <v>33</v>
      </c>
      <c r="B30" s="159"/>
      <c r="C30" s="159"/>
      <c r="D30" s="159"/>
      <c r="E30" s="159"/>
      <c r="F30" s="159"/>
      <c r="G30" s="159"/>
      <c r="H30" s="159"/>
      <c r="I30" s="50"/>
      <c r="J30" s="186"/>
      <c r="K30" s="186"/>
      <c r="L30" s="187"/>
    </row>
    <row r="31" spans="1:12" s="2" customFormat="1" ht="42.6" customHeight="1" thickBot="1" x14ac:dyDescent="0.3">
      <c r="A31" s="155">
        <f>VLOOKUP(A10,listado,16,0)</f>
        <v>0</v>
      </c>
      <c r="B31" s="156"/>
      <c r="C31" s="156"/>
      <c r="D31" s="156"/>
      <c r="E31" s="156"/>
      <c r="F31" s="156"/>
      <c r="G31" s="156"/>
      <c r="H31" s="157"/>
      <c r="I31" s="61"/>
      <c r="J31" s="186"/>
      <c r="K31" s="186"/>
      <c r="L31" s="187"/>
    </row>
    <row r="32" spans="1:12" ht="30.6" customHeight="1" x14ac:dyDescent="0.25">
      <c r="A32" s="138" t="s">
        <v>27</v>
      </c>
      <c r="B32" s="139"/>
      <c r="C32" s="139"/>
      <c r="D32" s="139"/>
      <c r="E32" s="139"/>
      <c r="F32" s="139"/>
      <c r="G32" s="139"/>
      <c r="H32" s="139"/>
      <c r="I32" s="139"/>
      <c r="J32" s="139"/>
      <c r="K32" s="139"/>
      <c r="L32" s="23"/>
    </row>
    <row r="33" spans="1:12" s="2" customFormat="1" ht="110.4" customHeight="1" x14ac:dyDescent="0.25">
      <c r="A33" s="152" t="s">
        <v>1164</v>
      </c>
      <c r="B33" s="153"/>
      <c r="C33" s="153"/>
      <c r="D33" s="153"/>
      <c r="E33" s="153"/>
      <c r="F33" s="153"/>
      <c r="G33" s="153"/>
      <c r="H33" s="153"/>
      <c r="I33" s="153"/>
      <c r="J33" s="153"/>
      <c r="K33" s="153"/>
      <c r="L33" s="154"/>
    </row>
    <row r="34" spans="1:12" s="2" customFormat="1" ht="66.599999999999994" customHeight="1" x14ac:dyDescent="0.25">
      <c r="A34" s="117" t="s">
        <v>36</v>
      </c>
      <c r="B34" s="118"/>
      <c r="C34" s="118"/>
      <c r="D34" s="118"/>
      <c r="E34" s="118"/>
      <c r="F34" s="118"/>
      <c r="G34" s="118"/>
      <c r="H34" s="118"/>
      <c r="I34" s="118"/>
      <c r="J34" s="119"/>
      <c r="K34" s="120"/>
      <c r="L34" s="24">
        <v>5</v>
      </c>
    </row>
    <row r="35" spans="1:12" s="2" customFormat="1" ht="34.950000000000003" customHeight="1" x14ac:dyDescent="0.25">
      <c r="A35" s="25" t="s">
        <v>28</v>
      </c>
      <c r="B35" s="10" t="s">
        <v>29</v>
      </c>
      <c r="C35" s="100" t="s">
        <v>15</v>
      </c>
      <c r="D35" s="101"/>
      <c r="E35" s="100" t="s">
        <v>41</v>
      </c>
      <c r="F35" s="101"/>
      <c r="G35" s="100" t="s">
        <v>42</v>
      </c>
      <c r="H35" s="121"/>
      <c r="I35" s="101"/>
      <c r="J35" s="10" t="s">
        <v>12</v>
      </c>
      <c r="K35" s="10" t="s">
        <v>13</v>
      </c>
      <c r="L35" s="26" t="s">
        <v>14</v>
      </c>
    </row>
    <row r="36" spans="1:12" s="4" customFormat="1" ht="19.95" customHeight="1" x14ac:dyDescent="0.7">
      <c r="A36" s="27"/>
      <c r="B36" s="15"/>
      <c r="C36" s="111"/>
      <c r="D36" s="112"/>
      <c r="E36" s="111"/>
      <c r="F36" s="112"/>
      <c r="G36" s="113"/>
      <c r="H36" s="113"/>
      <c r="I36" s="113"/>
      <c r="J36" s="11" t="str">
        <f>IF(OR(ISBLANK(A36),ISBLANK(B36)),"",(B36-A36)+1)</f>
        <v/>
      </c>
      <c r="K36" s="12">
        <f>5/9125</f>
        <v>5.4794520547945202E-4</v>
      </c>
      <c r="L36" s="28" t="str">
        <f t="shared" ref="L36:L49" si="0">IFERROR(ROUND(J36*K36,4),"")</f>
        <v/>
      </c>
    </row>
    <row r="37" spans="1:12" s="5" customFormat="1" ht="19.95" customHeight="1" x14ac:dyDescent="0.7">
      <c r="A37" s="27"/>
      <c r="B37" s="15"/>
      <c r="C37" s="111"/>
      <c r="D37" s="112"/>
      <c r="E37" s="111"/>
      <c r="F37" s="112"/>
      <c r="G37" s="113"/>
      <c r="H37" s="113"/>
      <c r="I37" s="113"/>
      <c r="J37" s="11" t="str">
        <f t="shared" ref="J37:J49" si="1">IF(OR(ISBLANK(A37),ISBLANK(B37)),"",(B37-A37)+1)</f>
        <v/>
      </c>
      <c r="K37" s="12">
        <f t="shared" ref="K37:K49" si="2">5/9125</f>
        <v>5.4794520547945202E-4</v>
      </c>
      <c r="L37" s="28" t="str">
        <f t="shared" si="0"/>
        <v/>
      </c>
    </row>
    <row r="38" spans="1:12" s="5" customFormat="1" ht="19.95" customHeight="1" x14ac:dyDescent="0.7">
      <c r="A38" s="27"/>
      <c r="B38" s="15"/>
      <c r="C38" s="111"/>
      <c r="D38" s="112"/>
      <c r="E38" s="111"/>
      <c r="F38" s="112"/>
      <c r="G38" s="113"/>
      <c r="H38" s="113"/>
      <c r="I38" s="113"/>
      <c r="J38" s="11" t="str">
        <f t="shared" si="1"/>
        <v/>
      </c>
      <c r="K38" s="12">
        <f t="shared" si="2"/>
        <v>5.4794520547945202E-4</v>
      </c>
      <c r="L38" s="28" t="str">
        <f t="shared" si="0"/>
        <v/>
      </c>
    </row>
    <row r="39" spans="1:12" s="5" customFormat="1" ht="19.95" customHeight="1" x14ac:dyDescent="0.7">
      <c r="A39" s="27"/>
      <c r="B39" s="15"/>
      <c r="C39" s="111"/>
      <c r="D39" s="112"/>
      <c r="E39" s="111"/>
      <c r="F39" s="112"/>
      <c r="G39" s="113"/>
      <c r="H39" s="113"/>
      <c r="I39" s="113"/>
      <c r="J39" s="11" t="str">
        <f t="shared" si="1"/>
        <v/>
      </c>
      <c r="K39" s="12">
        <f t="shared" si="2"/>
        <v>5.4794520547945202E-4</v>
      </c>
      <c r="L39" s="28" t="str">
        <f t="shared" si="0"/>
        <v/>
      </c>
    </row>
    <row r="40" spans="1:12" s="5" customFormat="1" ht="19.95" customHeight="1" x14ac:dyDescent="0.7">
      <c r="A40" s="27"/>
      <c r="B40" s="15"/>
      <c r="C40" s="111"/>
      <c r="D40" s="112"/>
      <c r="E40" s="111"/>
      <c r="F40" s="112" t="str">
        <f>IF(OR(ISBLANK(#REF!),ISBLANK(B40)),"",B40-#REF!)</f>
        <v/>
      </c>
      <c r="G40" s="113"/>
      <c r="H40" s="113"/>
      <c r="I40" s="113"/>
      <c r="J40" s="11" t="str">
        <f t="shared" si="1"/>
        <v/>
      </c>
      <c r="K40" s="12">
        <f t="shared" si="2"/>
        <v>5.4794520547945202E-4</v>
      </c>
      <c r="L40" s="28" t="str">
        <f t="shared" si="0"/>
        <v/>
      </c>
    </row>
    <row r="41" spans="1:12" s="5" customFormat="1" ht="19.95" customHeight="1" x14ac:dyDescent="0.7">
      <c r="A41" s="27"/>
      <c r="B41" s="15"/>
      <c r="C41" s="111"/>
      <c r="D41" s="112"/>
      <c r="E41" s="111"/>
      <c r="F41" s="112" t="str">
        <f>IF(OR(ISBLANK(#REF!),ISBLANK(B41)),"",B41-#REF!)</f>
        <v/>
      </c>
      <c r="G41" s="113"/>
      <c r="H41" s="113"/>
      <c r="I41" s="113"/>
      <c r="J41" s="11" t="str">
        <f t="shared" si="1"/>
        <v/>
      </c>
      <c r="K41" s="12">
        <f t="shared" si="2"/>
        <v>5.4794520547945202E-4</v>
      </c>
      <c r="L41" s="28" t="str">
        <f t="shared" si="0"/>
        <v/>
      </c>
    </row>
    <row r="42" spans="1:12" s="5" customFormat="1" ht="19.95" customHeight="1" x14ac:dyDescent="0.7">
      <c r="A42" s="27"/>
      <c r="B42" s="15"/>
      <c r="C42" s="111"/>
      <c r="D42" s="112"/>
      <c r="E42" s="111"/>
      <c r="F42" s="112" t="str">
        <f>IF(OR(ISBLANK(#REF!),ISBLANK(B42)),"",B42-#REF!)</f>
        <v/>
      </c>
      <c r="G42" s="113"/>
      <c r="H42" s="113"/>
      <c r="I42" s="113"/>
      <c r="J42" s="11" t="str">
        <f t="shared" si="1"/>
        <v/>
      </c>
      <c r="K42" s="12">
        <f t="shared" si="2"/>
        <v>5.4794520547945202E-4</v>
      </c>
      <c r="L42" s="28" t="str">
        <f t="shared" si="0"/>
        <v/>
      </c>
    </row>
    <row r="43" spans="1:12" s="5" customFormat="1" ht="19.95" customHeight="1" x14ac:dyDescent="0.7">
      <c r="A43" s="27"/>
      <c r="B43" s="15"/>
      <c r="C43" s="111"/>
      <c r="D43" s="112"/>
      <c r="E43" s="111"/>
      <c r="F43" s="112" t="str">
        <f>IF(OR(ISBLANK(#REF!),ISBLANK(B43)),"",B43-#REF!)</f>
        <v/>
      </c>
      <c r="G43" s="113"/>
      <c r="H43" s="113"/>
      <c r="I43" s="113"/>
      <c r="J43" s="11" t="str">
        <f t="shared" si="1"/>
        <v/>
      </c>
      <c r="K43" s="12">
        <f t="shared" si="2"/>
        <v>5.4794520547945202E-4</v>
      </c>
      <c r="L43" s="28" t="str">
        <f t="shared" si="0"/>
        <v/>
      </c>
    </row>
    <row r="44" spans="1:12" s="5" customFormat="1" ht="19.95" customHeight="1" x14ac:dyDescent="0.7">
      <c r="A44" s="27"/>
      <c r="B44" s="15"/>
      <c r="C44" s="111"/>
      <c r="D44" s="112"/>
      <c r="E44" s="111"/>
      <c r="F44" s="112" t="str">
        <f>IF(OR(ISBLANK(#REF!),ISBLANK(B44)),"",B44-#REF!)</f>
        <v/>
      </c>
      <c r="G44" s="113"/>
      <c r="H44" s="113"/>
      <c r="I44" s="113"/>
      <c r="J44" s="11" t="str">
        <f t="shared" si="1"/>
        <v/>
      </c>
      <c r="K44" s="12">
        <f t="shared" si="2"/>
        <v>5.4794520547945202E-4</v>
      </c>
      <c r="L44" s="28" t="str">
        <f t="shared" si="0"/>
        <v/>
      </c>
    </row>
    <row r="45" spans="1:12" s="5" customFormat="1" ht="19.95" customHeight="1" x14ac:dyDescent="0.7">
      <c r="A45" s="27"/>
      <c r="B45" s="15"/>
      <c r="C45" s="111"/>
      <c r="D45" s="112"/>
      <c r="E45" s="111"/>
      <c r="F45" s="112" t="str">
        <f>IF(OR(ISBLANK(#REF!),ISBLANK(B45)),"",B45-#REF!)</f>
        <v/>
      </c>
      <c r="G45" s="113"/>
      <c r="H45" s="113"/>
      <c r="I45" s="113"/>
      <c r="J45" s="11" t="str">
        <f t="shared" si="1"/>
        <v/>
      </c>
      <c r="K45" s="12">
        <f t="shared" si="2"/>
        <v>5.4794520547945202E-4</v>
      </c>
      <c r="L45" s="28" t="str">
        <f t="shared" si="0"/>
        <v/>
      </c>
    </row>
    <row r="46" spans="1:12" s="5" customFormat="1" ht="19.95" customHeight="1" x14ac:dyDescent="0.7">
      <c r="A46" s="27"/>
      <c r="B46" s="15"/>
      <c r="C46" s="111"/>
      <c r="D46" s="112"/>
      <c r="E46" s="111"/>
      <c r="F46" s="112" t="str">
        <f>IF(OR(ISBLANK(#REF!),ISBLANK(B46)),"",B46-#REF!)</f>
        <v/>
      </c>
      <c r="G46" s="113"/>
      <c r="H46" s="113"/>
      <c r="I46" s="113"/>
      <c r="J46" s="11" t="str">
        <f t="shared" si="1"/>
        <v/>
      </c>
      <c r="K46" s="12">
        <f t="shared" si="2"/>
        <v>5.4794520547945202E-4</v>
      </c>
      <c r="L46" s="28" t="str">
        <f t="shared" si="0"/>
        <v/>
      </c>
    </row>
    <row r="47" spans="1:12" s="5" customFormat="1" ht="19.95" customHeight="1" x14ac:dyDescent="0.7">
      <c r="A47" s="27"/>
      <c r="B47" s="15"/>
      <c r="C47" s="111"/>
      <c r="D47" s="112"/>
      <c r="E47" s="111"/>
      <c r="F47" s="112" t="str">
        <f>IF(OR(ISBLANK(#REF!),ISBLANK(B47)),"",B47-#REF!)</f>
        <v/>
      </c>
      <c r="G47" s="113"/>
      <c r="H47" s="113"/>
      <c r="I47" s="113"/>
      <c r="J47" s="11" t="str">
        <f t="shared" si="1"/>
        <v/>
      </c>
      <c r="K47" s="12">
        <f t="shared" si="2"/>
        <v>5.4794520547945202E-4</v>
      </c>
      <c r="L47" s="28" t="str">
        <f t="shared" si="0"/>
        <v/>
      </c>
    </row>
    <row r="48" spans="1:12" s="5" customFormat="1" ht="19.95" customHeight="1" x14ac:dyDescent="0.7">
      <c r="A48" s="27"/>
      <c r="B48" s="15"/>
      <c r="C48" s="111"/>
      <c r="D48" s="112"/>
      <c r="E48" s="111"/>
      <c r="F48" s="112" t="str">
        <f>IF(OR(ISBLANK(#REF!),ISBLANK(B48)),"",B48-#REF!)</f>
        <v/>
      </c>
      <c r="G48" s="113"/>
      <c r="H48" s="113"/>
      <c r="I48" s="113"/>
      <c r="J48" s="11" t="str">
        <f t="shared" si="1"/>
        <v/>
      </c>
      <c r="K48" s="12">
        <f t="shared" si="2"/>
        <v>5.4794520547945202E-4</v>
      </c>
      <c r="L48" s="28" t="str">
        <f t="shared" si="0"/>
        <v/>
      </c>
    </row>
    <row r="49" spans="1:12" s="5" customFormat="1" ht="19.95" customHeight="1" x14ac:dyDescent="0.7">
      <c r="A49" s="27"/>
      <c r="B49" s="15"/>
      <c r="C49" s="111"/>
      <c r="D49" s="112"/>
      <c r="E49" s="111"/>
      <c r="F49" s="112" t="str">
        <f>IF(OR(ISBLANK(#REF!),ISBLANK(B49)),"",B49-#REF!)</f>
        <v/>
      </c>
      <c r="G49" s="113"/>
      <c r="H49" s="113"/>
      <c r="I49" s="113"/>
      <c r="J49" s="11" t="str">
        <f t="shared" si="1"/>
        <v/>
      </c>
      <c r="K49" s="12">
        <f t="shared" si="2"/>
        <v>5.4794520547945202E-4</v>
      </c>
      <c r="L49" s="28" t="str">
        <f t="shared" si="0"/>
        <v/>
      </c>
    </row>
    <row r="50" spans="1:12" s="5" customFormat="1" ht="34.200000000000003" customHeight="1" x14ac:dyDescent="0.7">
      <c r="A50" s="114" t="s">
        <v>1173</v>
      </c>
      <c r="B50" s="115"/>
      <c r="C50" s="115"/>
      <c r="D50" s="115"/>
      <c r="E50" s="115"/>
      <c r="F50" s="115"/>
      <c r="G50" s="115"/>
      <c r="H50" s="115"/>
      <c r="I50" s="115"/>
      <c r="J50" s="115"/>
      <c r="K50" s="116"/>
      <c r="L50" s="90">
        <f>MIN(5,ROUND(SUM(L36:L49),4))</f>
        <v>0</v>
      </c>
    </row>
    <row r="51" spans="1:12" s="2" customFormat="1" ht="66.599999999999994" customHeight="1" x14ac:dyDescent="0.25">
      <c r="A51" s="117" t="s">
        <v>43</v>
      </c>
      <c r="B51" s="118"/>
      <c r="C51" s="118"/>
      <c r="D51" s="118"/>
      <c r="E51" s="118"/>
      <c r="F51" s="118"/>
      <c r="G51" s="118"/>
      <c r="H51" s="118"/>
      <c r="I51" s="118"/>
      <c r="J51" s="119"/>
      <c r="K51" s="120"/>
      <c r="L51" s="24">
        <v>10</v>
      </c>
    </row>
    <row r="52" spans="1:12" s="2" customFormat="1" ht="34.950000000000003" customHeight="1" x14ac:dyDescent="0.25">
      <c r="A52" s="25" t="s">
        <v>28</v>
      </c>
      <c r="B52" s="10" t="s">
        <v>29</v>
      </c>
      <c r="C52" s="100" t="s">
        <v>15</v>
      </c>
      <c r="D52" s="101"/>
      <c r="E52" s="100" t="s">
        <v>41</v>
      </c>
      <c r="F52" s="101"/>
      <c r="G52" s="100" t="s">
        <v>42</v>
      </c>
      <c r="H52" s="121"/>
      <c r="I52" s="101"/>
      <c r="J52" s="10" t="s">
        <v>12</v>
      </c>
      <c r="K52" s="10" t="s">
        <v>13</v>
      </c>
      <c r="L52" s="26" t="s">
        <v>14</v>
      </c>
    </row>
    <row r="53" spans="1:12" s="4" customFormat="1" ht="19.95" customHeight="1" x14ac:dyDescent="0.7">
      <c r="A53" s="27"/>
      <c r="B53" s="14"/>
      <c r="C53" s="111"/>
      <c r="D53" s="112"/>
      <c r="E53" s="122"/>
      <c r="F53" s="123"/>
      <c r="G53" s="113"/>
      <c r="H53" s="113"/>
      <c r="I53" s="113"/>
      <c r="J53" s="11" t="str">
        <f>IF(OR(ISBLANK(A53),ISBLANK(B53)),"",(B53-A53)+1)</f>
        <v/>
      </c>
      <c r="K53" s="12">
        <f>10/7300</f>
        <v>1.3698630136986301E-3</v>
      </c>
      <c r="L53" s="28" t="str">
        <f>IFERROR(ROUND(J53*K53,4),"")</f>
        <v/>
      </c>
    </row>
    <row r="54" spans="1:12" s="5" customFormat="1" ht="19.95" customHeight="1" x14ac:dyDescent="0.7">
      <c r="A54" s="27"/>
      <c r="B54" s="15"/>
      <c r="C54" s="111"/>
      <c r="D54" s="112"/>
      <c r="E54" s="122"/>
      <c r="F54" s="123"/>
      <c r="G54" s="113"/>
      <c r="H54" s="113"/>
      <c r="I54" s="113"/>
      <c r="J54" s="11" t="str">
        <f t="shared" ref="J54:J66" si="3">IF(OR(ISBLANK(A54),ISBLANK(B54)),"",(B54-A54)+1)</f>
        <v/>
      </c>
      <c r="K54" s="12">
        <f t="shared" ref="K54:K66" si="4">10/7300</f>
        <v>1.3698630136986301E-3</v>
      </c>
      <c r="L54" s="28" t="str">
        <f t="shared" ref="L54:L66" si="5">IFERROR(ROUND(J54*K54,4),"")</f>
        <v/>
      </c>
    </row>
    <row r="55" spans="1:12" s="5" customFormat="1" ht="19.95" customHeight="1" x14ac:dyDescent="0.7">
      <c r="A55" s="27"/>
      <c r="B55" s="15"/>
      <c r="C55" s="111"/>
      <c r="D55" s="112"/>
      <c r="E55" s="122"/>
      <c r="F55" s="123"/>
      <c r="G55" s="113"/>
      <c r="H55" s="113"/>
      <c r="I55" s="113"/>
      <c r="J55" s="11" t="str">
        <f t="shared" si="3"/>
        <v/>
      </c>
      <c r="K55" s="12">
        <f t="shared" si="4"/>
        <v>1.3698630136986301E-3</v>
      </c>
      <c r="L55" s="28" t="str">
        <f t="shared" si="5"/>
        <v/>
      </c>
    </row>
    <row r="56" spans="1:12" s="5" customFormat="1" ht="19.95" customHeight="1" x14ac:dyDescent="0.7">
      <c r="A56" s="27"/>
      <c r="B56" s="15"/>
      <c r="C56" s="111"/>
      <c r="D56" s="112"/>
      <c r="E56" s="122"/>
      <c r="F56" s="123"/>
      <c r="G56" s="113"/>
      <c r="H56" s="113"/>
      <c r="I56" s="113"/>
      <c r="J56" s="11" t="str">
        <f t="shared" si="3"/>
        <v/>
      </c>
      <c r="K56" s="12">
        <f t="shared" si="4"/>
        <v>1.3698630136986301E-3</v>
      </c>
      <c r="L56" s="28" t="str">
        <f t="shared" si="5"/>
        <v/>
      </c>
    </row>
    <row r="57" spans="1:12" s="5" customFormat="1" ht="19.95" customHeight="1" x14ac:dyDescent="0.7">
      <c r="A57" s="27"/>
      <c r="B57" s="15"/>
      <c r="C57" s="111"/>
      <c r="D57" s="112"/>
      <c r="E57" s="122"/>
      <c r="F57" s="123"/>
      <c r="G57" s="113"/>
      <c r="H57" s="113"/>
      <c r="I57" s="113"/>
      <c r="J57" s="11" t="str">
        <f t="shared" si="3"/>
        <v/>
      </c>
      <c r="K57" s="12">
        <f t="shared" si="4"/>
        <v>1.3698630136986301E-3</v>
      </c>
      <c r="L57" s="28" t="str">
        <f t="shared" si="5"/>
        <v/>
      </c>
    </row>
    <row r="58" spans="1:12" s="5" customFormat="1" ht="19.95" customHeight="1" x14ac:dyDescent="0.7">
      <c r="A58" s="27"/>
      <c r="B58" s="15"/>
      <c r="C58" s="111"/>
      <c r="D58" s="112"/>
      <c r="E58" s="122"/>
      <c r="F58" s="123"/>
      <c r="G58" s="113"/>
      <c r="H58" s="113"/>
      <c r="I58" s="113"/>
      <c r="J58" s="11" t="str">
        <f t="shared" si="3"/>
        <v/>
      </c>
      <c r="K58" s="12">
        <f t="shared" si="4"/>
        <v>1.3698630136986301E-3</v>
      </c>
      <c r="L58" s="28" t="str">
        <f t="shared" si="5"/>
        <v/>
      </c>
    </row>
    <row r="59" spans="1:12" s="5" customFormat="1" ht="19.95" customHeight="1" x14ac:dyDescent="0.7">
      <c r="A59" s="27"/>
      <c r="B59" s="15"/>
      <c r="C59" s="111"/>
      <c r="D59" s="112"/>
      <c r="E59" s="122"/>
      <c r="F59" s="123"/>
      <c r="G59" s="113"/>
      <c r="H59" s="113"/>
      <c r="I59" s="113"/>
      <c r="J59" s="11" t="str">
        <f t="shared" si="3"/>
        <v/>
      </c>
      <c r="K59" s="12">
        <f t="shared" si="4"/>
        <v>1.3698630136986301E-3</v>
      </c>
      <c r="L59" s="28" t="str">
        <f t="shared" si="5"/>
        <v/>
      </c>
    </row>
    <row r="60" spans="1:12" s="5" customFormat="1" ht="19.95" customHeight="1" x14ac:dyDescent="0.7">
      <c r="A60" s="27"/>
      <c r="B60" s="15"/>
      <c r="C60" s="111"/>
      <c r="D60" s="112"/>
      <c r="E60" s="122"/>
      <c r="F60" s="123"/>
      <c r="G60" s="113"/>
      <c r="H60" s="113"/>
      <c r="I60" s="113"/>
      <c r="J60" s="11" t="str">
        <f t="shared" si="3"/>
        <v/>
      </c>
      <c r="K60" s="12">
        <f t="shared" si="4"/>
        <v>1.3698630136986301E-3</v>
      </c>
      <c r="L60" s="28" t="str">
        <f t="shared" si="5"/>
        <v/>
      </c>
    </row>
    <row r="61" spans="1:12" s="5" customFormat="1" ht="19.95" customHeight="1" x14ac:dyDescent="0.7">
      <c r="A61" s="27"/>
      <c r="B61" s="15"/>
      <c r="C61" s="111"/>
      <c r="D61" s="112"/>
      <c r="E61" s="122"/>
      <c r="F61" s="123"/>
      <c r="G61" s="113"/>
      <c r="H61" s="113"/>
      <c r="I61" s="113"/>
      <c r="J61" s="11" t="str">
        <f t="shared" si="3"/>
        <v/>
      </c>
      <c r="K61" s="12">
        <f t="shared" si="4"/>
        <v>1.3698630136986301E-3</v>
      </c>
      <c r="L61" s="28" t="str">
        <f t="shared" si="5"/>
        <v/>
      </c>
    </row>
    <row r="62" spans="1:12" s="5" customFormat="1" ht="19.95" customHeight="1" x14ac:dyDescent="0.7">
      <c r="A62" s="27"/>
      <c r="B62" s="15"/>
      <c r="C62" s="111"/>
      <c r="D62" s="112"/>
      <c r="E62" s="122"/>
      <c r="F62" s="123"/>
      <c r="G62" s="113"/>
      <c r="H62" s="113"/>
      <c r="I62" s="113"/>
      <c r="J62" s="11" t="str">
        <f t="shared" si="3"/>
        <v/>
      </c>
      <c r="K62" s="12">
        <f t="shared" si="4"/>
        <v>1.3698630136986301E-3</v>
      </c>
      <c r="L62" s="28" t="str">
        <f t="shared" si="5"/>
        <v/>
      </c>
    </row>
    <row r="63" spans="1:12" s="5" customFormat="1" ht="19.95" customHeight="1" x14ac:dyDescent="0.7">
      <c r="A63" s="27"/>
      <c r="B63" s="15"/>
      <c r="C63" s="111"/>
      <c r="D63" s="112"/>
      <c r="E63" s="122"/>
      <c r="F63" s="123"/>
      <c r="G63" s="113"/>
      <c r="H63" s="113"/>
      <c r="I63" s="113"/>
      <c r="J63" s="11" t="str">
        <f t="shared" si="3"/>
        <v/>
      </c>
      <c r="K63" s="12">
        <f t="shared" si="4"/>
        <v>1.3698630136986301E-3</v>
      </c>
      <c r="L63" s="28" t="str">
        <f t="shared" si="5"/>
        <v/>
      </c>
    </row>
    <row r="64" spans="1:12" s="5" customFormat="1" ht="19.95" customHeight="1" x14ac:dyDescent="0.7">
      <c r="A64" s="27"/>
      <c r="B64" s="15"/>
      <c r="C64" s="111"/>
      <c r="D64" s="112"/>
      <c r="E64" s="122"/>
      <c r="F64" s="123"/>
      <c r="G64" s="113"/>
      <c r="H64" s="113"/>
      <c r="I64" s="113"/>
      <c r="J64" s="11" t="str">
        <f t="shared" si="3"/>
        <v/>
      </c>
      <c r="K64" s="12">
        <f t="shared" si="4"/>
        <v>1.3698630136986301E-3</v>
      </c>
      <c r="L64" s="28" t="str">
        <f t="shared" si="5"/>
        <v/>
      </c>
    </row>
    <row r="65" spans="1:12" s="5" customFormat="1" ht="19.95" customHeight="1" x14ac:dyDescent="0.7">
      <c r="A65" s="27"/>
      <c r="B65" s="15"/>
      <c r="C65" s="111"/>
      <c r="D65" s="112"/>
      <c r="E65" s="122"/>
      <c r="F65" s="123"/>
      <c r="G65" s="113"/>
      <c r="H65" s="113"/>
      <c r="I65" s="113"/>
      <c r="J65" s="11" t="str">
        <f t="shared" si="3"/>
        <v/>
      </c>
      <c r="K65" s="12">
        <f t="shared" si="4"/>
        <v>1.3698630136986301E-3</v>
      </c>
      <c r="L65" s="28" t="str">
        <f t="shared" si="5"/>
        <v/>
      </c>
    </row>
    <row r="66" spans="1:12" s="5" customFormat="1" ht="19.95" customHeight="1" x14ac:dyDescent="0.7">
      <c r="A66" s="27"/>
      <c r="B66" s="15"/>
      <c r="C66" s="111"/>
      <c r="D66" s="112"/>
      <c r="E66" s="122"/>
      <c r="F66" s="123"/>
      <c r="G66" s="113"/>
      <c r="H66" s="113"/>
      <c r="I66" s="113"/>
      <c r="J66" s="11" t="str">
        <f t="shared" si="3"/>
        <v/>
      </c>
      <c r="K66" s="12">
        <f t="shared" si="4"/>
        <v>1.3698630136986301E-3</v>
      </c>
      <c r="L66" s="28" t="str">
        <f t="shared" si="5"/>
        <v/>
      </c>
    </row>
    <row r="67" spans="1:12" s="5" customFormat="1" ht="35.4" customHeight="1" x14ac:dyDescent="0.7">
      <c r="A67" s="114" t="s">
        <v>16</v>
      </c>
      <c r="B67" s="115"/>
      <c r="C67" s="115"/>
      <c r="D67" s="115"/>
      <c r="E67" s="115"/>
      <c r="F67" s="115"/>
      <c r="G67" s="115"/>
      <c r="H67" s="115"/>
      <c r="I67" s="115"/>
      <c r="J67" s="115"/>
      <c r="K67" s="116"/>
      <c r="L67" s="90">
        <f>MIN(10,ROUND(SUM(L53:L66),4))</f>
        <v>0</v>
      </c>
    </row>
    <row r="68" spans="1:12" s="2" customFormat="1" ht="66.599999999999994" customHeight="1" x14ac:dyDescent="0.25">
      <c r="A68" s="117" t="s">
        <v>44</v>
      </c>
      <c r="B68" s="118"/>
      <c r="C68" s="118"/>
      <c r="D68" s="118"/>
      <c r="E68" s="118"/>
      <c r="F68" s="118"/>
      <c r="G68" s="118"/>
      <c r="H68" s="118"/>
      <c r="I68" s="118"/>
      <c r="J68" s="119"/>
      <c r="K68" s="120"/>
      <c r="L68" s="24">
        <v>10</v>
      </c>
    </row>
    <row r="69" spans="1:12" s="2" customFormat="1" ht="34.950000000000003" customHeight="1" x14ac:dyDescent="0.25">
      <c r="A69" s="25" t="s">
        <v>28</v>
      </c>
      <c r="B69" s="10" t="s">
        <v>29</v>
      </c>
      <c r="C69" s="100" t="s">
        <v>15</v>
      </c>
      <c r="D69" s="101"/>
      <c r="E69" s="100" t="s">
        <v>41</v>
      </c>
      <c r="F69" s="101"/>
      <c r="G69" s="100" t="s">
        <v>42</v>
      </c>
      <c r="H69" s="121"/>
      <c r="I69" s="101"/>
      <c r="J69" s="10" t="s">
        <v>12</v>
      </c>
      <c r="K69" s="10" t="s">
        <v>13</v>
      </c>
      <c r="L69" s="26" t="s">
        <v>14</v>
      </c>
    </row>
    <row r="70" spans="1:12" s="4" customFormat="1" ht="19.95" customHeight="1" x14ac:dyDescent="0.7">
      <c r="A70" s="27"/>
      <c r="B70" s="14"/>
      <c r="C70" s="111"/>
      <c r="D70" s="112"/>
      <c r="E70" s="111"/>
      <c r="F70" s="112"/>
      <c r="G70" s="113"/>
      <c r="H70" s="113"/>
      <c r="I70" s="113"/>
      <c r="J70" s="11" t="str">
        <f>IF(OR(ISBLANK(A70),ISBLANK(B70)),"",(B70-A70)+1)</f>
        <v/>
      </c>
      <c r="K70" s="12">
        <f>10/7300</f>
        <v>1.3698630136986301E-3</v>
      </c>
      <c r="L70" s="28" t="str">
        <f>IFERROR(ROUND(J70*K70,4),"")</f>
        <v/>
      </c>
    </row>
    <row r="71" spans="1:12" s="5" customFormat="1" ht="19.95" customHeight="1" x14ac:dyDescent="0.7">
      <c r="A71" s="27"/>
      <c r="B71" s="15"/>
      <c r="C71" s="111"/>
      <c r="D71" s="112"/>
      <c r="E71" s="111"/>
      <c r="F71" s="112"/>
      <c r="G71" s="113"/>
      <c r="H71" s="113"/>
      <c r="I71" s="113"/>
      <c r="J71" s="11" t="str">
        <f t="shared" ref="J71:J83" si="6">IF(OR(ISBLANK(A71),ISBLANK(B71)),"",(B71-A71)+1)</f>
        <v/>
      </c>
      <c r="K71" s="12">
        <f t="shared" ref="K71:K83" si="7">10/7300</f>
        <v>1.3698630136986301E-3</v>
      </c>
      <c r="L71" s="28" t="str">
        <f t="shared" ref="L71:L83" si="8">IFERROR(ROUND(J71*K71,4),"")</f>
        <v/>
      </c>
    </row>
    <row r="72" spans="1:12" s="5" customFormat="1" ht="19.95" customHeight="1" x14ac:dyDescent="0.7">
      <c r="A72" s="27"/>
      <c r="B72" s="15"/>
      <c r="C72" s="111"/>
      <c r="D72" s="112"/>
      <c r="E72" s="111"/>
      <c r="F72" s="112"/>
      <c r="G72" s="113"/>
      <c r="H72" s="113"/>
      <c r="I72" s="113"/>
      <c r="J72" s="11" t="str">
        <f t="shared" si="6"/>
        <v/>
      </c>
      <c r="K72" s="12">
        <f t="shared" si="7"/>
        <v>1.3698630136986301E-3</v>
      </c>
      <c r="L72" s="28" t="str">
        <f t="shared" si="8"/>
        <v/>
      </c>
    </row>
    <row r="73" spans="1:12" s="5" customFormat="1" ht="19.95" customHeight="1" x14ac:dyDescent="0.7">
      <c r="A73" s="27"/>
      <c r="B73" s="15"/>
      <c r="C73" s="111"/>
      <c r="D73" s="112"/>
      <c r="G73" s="113"/>
      <c r="H73" s="113"/>
      <c r="I73" s="113"/>
      <c r="J73" s="11" t="str">
        <f t="shared" si="6"/>
        <v/>
      </c>
      <c r="K73" s="12">
        <f t="shared" si="7"/>
        <v>1.3698630136986301E-3</v>
      </c>
      <c r="L73" s="28" t="str">
        <f t="shared" si="8"/>
        <v/>
      </c>
    </row>
    <row r="74" spans="1:12" s="5" customFormat="1" ht="19.95" customHeight="1" x14ac:dyDescent="0.7">
      <c r="A74" s="27"/>
      <c r="B74" s="15"/>
      <c r="C74" s="111"/>
      <c r="D74" s="112"/>
      <c r="E74" s="111"/>
      <c r="F74" s="112" t="str">
        <f>IF(OR(ISBLANK(#REF!),ISBLANK(B74)),"",B74-#REF!)</f>
        <v/>
      </c>
      <c r="G74" s="113"/>
      <c r="H74" s="113"/>
      <c r="I74" s="113"/>
      <c r="J74" s="11" t="str">
        <f t="shared" si="6"/>
        <v/>
      </c>
      <c r="K74" s="12">
        <f t="shared" si="7"/>
        <v>1.3698630136986301E-3</v>
      </c>
      <c r="L74" s="28" t="str">
        <f t="shared" si="8"/>
        <v/>
      </c>
    </row>
    <row r="75" spans="1:12" s="5" customFormat="1" ht="19.95" customHeight="1" x14ac:dyDescent="0.7">
      <c r="A75" s="27"/>
      <c r="B75" s="15"/>
      <c r="C75" s="111"/>
      <c r="D75" s="112"/>
      <c r="E75" s="111"/>
      <c r="F75" s="112" t="str">
        <f>IF(OR(ISBLANK(#REF!),ISBLANK(B75)),"",B75-#REF!)</f>
        <v/>
      </c>
      <c r="G75" s="113"/>
      <c r="H75" s="113"/>
      <c r="I75" s="113"/>
      <c r="J75" s="11" t="str">
        <f t="shared" si="6"/>
        <v/>
      </c>
      <c r="K75" s="12">
        <f t="shared" si="7"/>
        <v>1.3698630136986301E-3</v>
      </c>
      <c r="L75" s="28" t="str">
        <f t="shared" si="8"/>
        <v/>
      </c>
    </row>
    <row r="76" spans="1:12" s="5" customFormat="1" ht="19.95" customHeight="1" x14ac:dyDescent="0.7">
      <c r="A76" s="27"/>
      <c r="B76" s="15"/>
      <c r="C76" s="111"/>
      <c r="D76" s="112"/>
      <c r="E76" s="111"/>
      <c r="F76" s="112" t="str">
        <f>IF(OR(ISBLANK(#REF!),ISBLANK(B76)),"",B76-#REF!)</f>
        <v/>
      </c>
      <c r="G76" s="113"/>
      <c r="H76" s="113"/>
      <c r="I76" s="113"/>
      <c r="J76" s="11" t="str">
        <f t="shared" si="6"/>
        <v/>
      </c>
      <c r="K76" s="12">
        <f t="shared" si="7"/>
        <v>1.3698630136986301E-3</v>
      </c>
      <c r="L76" s="28" t="str">
        <f t="shared" si="8"/>
        <v/>
      </c>
    </row>
    <row r="77" spans="1:12" s="5" customFormat="1" ht="19.95" customHeight="1" x14ac:dyDescent="0.7">
      <c r="A77" s="27"/>
      <c r="B77" s="15"/>
      <c r="C77" s="111"/>
      <c r="D77" s="112"/>
      <c r="E77" s="111"/>
      <c r="F77" s="112" t="str">
        <f>IF(OR(ISBLANK(#REF!),ISBLANK(B77)),"",B77-#REF!)</f>
        <v/>
      </c>
      <c r="G77" s="113"/>
      <c r="H77" s="113"/>
      <c r="I77" s="113"/>
      <c r="J77" s="11" t="str">
        <f t="shared" si="6"/>
        <v/>
      </c>
      <c r="K77" s="12">
        <f t="shared" si="7"/>
        <v>1.3698630136986301E-3</v>
      </c>
      <c r="L77" s="28" t="str">
        <f t="shared" si="8"/>
        <v/>
      </c>
    </row>
    <row r="78" spans="1:12" s="5" customFormat="1" ht="19.95" customHeight="1" x14ac:dyDescent="0.7">
      <c r="A78" s="27"/>
      <c r="B78" s="15"/>
      <c r="C78" s="111"/>
      <c r="D78" s="112"/>
      <c r="E78" s="111"/>
      <c r="F78" s="112" t="str">
        <f>IF(OR(ISBLANK(#REF!),ISBLANK(B78)),"",B78-#REF!)</f>
        <v/>
      </c>
      <c r="G78" s="113"/>
      <c r="H78" s="113"/>
      <c r="I78" s="113"/>
      <c r="J78" s="11" t="str">
        <f t="shared" si="6"/>
        <v/>
      </c>
      <c r="K78" s="12">
        <f t="shared" si="7"/>
        <v>1.3698630136986301E-3</v>
      </c>
      <c r="L78" s="28" t="str">
        <f t="shared" si="8"/>
        <v/>
      </c>
    </row>
    <row r="79" spans="1:12" s="5" customFormat="1" ht="19.95" customHeight="1" x14ac:dyDescent="0.7">
      <c r="A79" s="27"/>
      <c r="B79" s="15"/>
      <c r="C79" s="111"/>
      <c r="D79" s="112"/>
      <c r="E79" s="111"/>
      <c r="F79" s="112" t="str">
        <f>IF(OR(ISBLANK(#REF!),ISBLANK(B79)),"",B79-#REF!)</f>
        <v/>
      </c>
      <c r="G79" s="113"/>
      <c r="H79" s="113"/>
      <c r="I79" s="113"/>
      <c r="J79" s="11" t="str">
        <f t="shared" si="6"/>
        <v/>
      </c>
      <c r="K79" s="12">
        <f t="shared" si="7"/>
        <v>1.3698630136986301E-3</v>
      </c>
      <c r="L79" s="28" t="str">
        <f t="shared" si="8"/>
        <v/>
      </c>
    </row>
    <row r="80" spans="1:12" s="5" customFormat="1" ht="19.95" customHeight="1" x14ac:dyDescent="0.7">
      <c r="A80" s="27"/>
      <c r="B80" s="15"/>
      <c r="C80" s="111"/>
      <c r="D80" s="112"/>
      <c r="E80" s="111"/>
      <c r="F80" s="112" t="str">
        <f>IF(OR(ISBLANK(#REF!),ISBLANK(B80)),"",B80-#REF!)</f>
        <v/>
      </c>
      <c r="G80" s="113"/>
      <c r="H80" s="113"/>
      <c r="I80" s="113"/>
      <c r="J80" s="11" t="str">
        <f t="shared" si="6"/>
        <v/>
      </c>
      <c r="K80" s="12">
        <f t="shared" si="7"/>
        <v>1.3698630136986301E-3</v>
      </c>
      <c r="L80" s="28" t="str">
        <f t="shared" si="8"/>
        <v/>
      </c>
    </row>
    <row r="81" spans="1:12" s="5" customFormat="1" ht="19.95" customHeight="1" x14ac:dyDescent="0.7">
      <c r="A81" s="27"/>
      <c r="B81" s="15"/>
      <c r="C81" s="111"/>
      <c r="D81" s="112"/>
      <c r="E81" s="111"/>
      <c r="F81" s="112" t="str">
        <f>IF(OR(ISBLANK(#REF!),ISBLANK(B81)),"",B81-#REF!)</f>
        <v/>
      </c>
      <c r="G81" s="113"/>
      <c r="H81" s="113"/>
      <c r="I81" s="113"/>
      <c r="J81" s="11" t="str">
        <f t="shared" si="6"/>
        <v/>
      </c>
      <c r="K81" s="12">
        <f t="shared" si="7"/>
        <v>1.3698630136986301E-3</v>
      </c>
      <c r="L81" s="28" t="str">
        <f t="shared" si="8"/>
        <v/>
      </c>
    </row>
    <row r="82" spans="1:12" s="5" customFormat="1" ht="19.95" customHeight="1" x14ac:dyDescent="0.7">
      <c r="A82" s="27"/>
      <c r="B82" s="15"/>
      <c r="C82" s="111"/>
      <c r="D82" s="112"/>
      <c r="E82" s="111"/>
      <c r="F82" s="112" t="str">
        <f>IF(OR(ISBLANK(#REF!),ISBLANK(B82)),"",B82-#REF!)</f>
        <v/>
      </c>
      <c r="G82" s="113"/>
      <c r="H82" s="113"/>
      <c r="I82" s="113"/>
      <c r="J82" s="11" t="str">
        <f t="shared" si="6"/>
        <v/>
      </c>
      <c r="K82" s="12">
        <f t="shared" si="7"/>
        <v>1.3698630136986301E-3</v>
      </c>
      <c r="L82" s="28" t="str">
        <f t="shared" si="8"/>
        <v/>
      </c>
    </row>
    <row r="83" spans="1:12" s="5" customFormat="1" ht="19.95" customHeight="1" x14ac:dyDescent="0.7">
      <c r="A83" s="27"/>
      <c r="B83" s="15"/>
      <c r="C83" s="111"/>
      <c r="D83" s="112"/>
      <c r="E83" s="111"/>
      <c r="F83" s="112" t="str">
        <f>IF(OR(ISBLANK(#REF!),ISBLANK(B83)),"",B83-#REF!)</f>
        <v/>
      </c>
      <c r="G83" s="113"/>
      <c r="H83" s="113"/>
      <c r="I83" s="113"/>
      <c r="J83" s="11" t="str">
        <f t="shared" si="6"/>
        <v/>
      </c>
      <c r="K83" s="12">
        <f t="shared" si="7"/>
        <v>1.3698630136986301E-3</v>
      </c>
      <c r="L83" s="28" t="str">
        <f t="shared" si="8"/>
        <v/>
      </c>
    </row>
    <row r="84" spans="1:12" s="5" customFormat="1" ht="34.200000000000003" customHeight="1" x14ac:dyDescent="0.7">
      <c r="A84" s="114" t="s">
        <v>16</v>
      </c>
      <c r="B84" s="115"/>
      <c r="C84" s="115"/>
      <c r="D84" s="115"/>
      <c r="E84" s="115"/>
      <c r="F84" s="115"/>
      <c r="G84" s="115"/>
      <c r="H84" s="115"/>
      <c r="I84" s="115"/>
      <c r="J84" s="115"/>
      <c r="K84" s="116"/>
      <c r="L84" s="90">
        <f>MIN(10,ROUND(SUM(L70:L83),4))</f>
        <v>0</v>
      </c>
    </row>
    <row r="85" spans="1:12" s="2" customFormat="1" ht="66.599999999999994" customHeight="1" x14ac:dyDescent="0.25">
      <c r="A85" s="117" t="s">
        <v>45</v>
      </c>
      <c r="B85" s="118"/>
      <c r="C85" s="118"/>
      <c r="D85" s="118"/>
      <c r="E85" s="118"/>
      <c r="F85" s="118"/>
      <c r="G85" s="118"/>
      <c r="H85" s="118"/>
      <c r="I85" s="118"/>
      <c r="J85" s="119"/>
      <c r="K85" s="120"/>
      <c r="L85" s="24">
        <v>10</v>
      </c>
    </row>
    <row r="86" spans="1:12" s="2" customFormat="1" ht="34.950000000000003" customHeight="1" x14ac:dyDescent="0.25">
      <c r="A86" s="25" t="s">
        <v>28</v>
      </c>
      <c r="B86" s="10" t="s">
        <v>29</v>
      </c>
      <c r="C86" s="100" t="s">
        <v>15</v>
      </c>
      <c r="D86" s="101"/>
      <c r="E86" s="100" t="s">
        <v>41</v>
      </c>
      <c r="F86" s="101"/>
      <c r="G86" s="100" t="s">
        <v>42</v>
      </c>
      <c r="H86" s="121"/>
      <c r="I86" s="101"/>
      <c r="J86" s="10" t="s">
        <v>12</v>
      </c>
      <c r="K86" s="10" t="s">
        <v>13</v>
      </c>
      <c r="L86" s="26" t="s">
        <v>14</v>
      </c>
    </row>
    <row r="87" spans="1:12" s="4" customFormat="1" ht="19.95" customHeight="1" x14ac:dyDescent="0.7">
      <c r="A87" s="27"/>
      <c r="B87" s="14"/>
      <c r="C87" s="111"/>
      <c r="D87" s="112"/>
      <c r="E87" s="111"/>
      <c r="F87" s="112"/>
      <c r="G87" s="113"/>
      <c r="H87" s="113"/>
      <c r="I87" s="113"/>
      <c r="J87" s="11" t="str">
        <f>IF(OR(ISBLANK(A87),ISBLANK(B87)),"",(B87-A87)+1)</f>
        <v/>
      </c>
      <c r="K87" s="12">
        <f>10/7300</f>
        <v>1.3698630136986301E-3</v>
      </c>
      <c r="L87" s="28" t="str">
        <f>IFERROR(ROUND(J87*K87,4),"")</f>
        <v/>
      </c>
    </row>
    <row r="88" spans="1:12" s="5" customFormat="1" ht="19.95" customHeight="1" x14ac:dyDescent="0.7">
      <c r="A88" s="27"/>
      <c r="B88" s="15"/>
      <c r="C88" s="111"/>
      <c r="D88" s="112"/>
      <c r="E88" s="111"/>
      <c r="F88" s="112"/>
      <c r="G88" s="113"/>
      <c r="H88" s="113"/>
      <c r="I88" s="113"/>
      <c r="J88" s="11" t="str">
        <f t="shared" ref="J88:J99" si="9">IF(OR(ISBLANK(A88),ISBLANK(B88)),"",(B88-A88)+1)</f>
        <v/>
      </c>
      <c r="K88" s="12">
        <f t="shared" ref="K88:K100" si="10">10/7300</f>
        <v>1.3698630136986301E-3</v>
      </c>
      <c r="L88" s="28" t="str">
        <f t="shared" ref="L88:L100" si="11">IFERROR(ROUND(J88*K88,4),"")</f>
        <v/>
      </c>
    </row>
    <row r="89" spans="1:12" s="5" customFormat="1" ht="19.95" customHeight="1" x14ac:dyDescent="0.7">
      <c r="A89" s="27"/>
      <c r="B89" s="15"/>
      <c r="C89" s="111"/>
      <c r="D89" s="112"/>
      <c r="E89" s="111"/>
      <c r="F89" s="112"/>
      <c r="G89" s="113"/>
      <c r="H89" s="113"/>
      <c r="I89" s="113"/>
      <c r="J89" s="11" t="str">
        <f t="shared" si="9"/>
        <v/>
      </c>
      <c r="K89" s="12">
        <f t="shared" si="10"/>
        <v>1.3698630136986301E-3</v>
      </c>
      <c r="L89" s="28" t="str">
        <f t="shared" si="11"/>
        <v/>
      </c>
    </row>
    <row r="90" spans="1:12" s="5" customFormat="1" ht="19.95" customHeight="1" x14ac:dyDescent="0.7">
      <c r="A90" s="27"/>
      <c r="B90" s="15"/>
      <c r="C90" s="111"/>
      <c r="D90" s="112"/>
      <c r="E90" s="111"/>
      <c r="F90" s="112"/>
      <c r="G90" s="113"/>
      <c r="H90" s="113"/>
      <c r="I90" s="113"/>
      <c r="J90" s="11" t="str">
        <f t="shared" si="9"/>
        <v/>
      </c>
      <c r="K90" s="12">
        <f t="shared" si="10"/>
        <v>1.3698630136986301E-3</v>
      </c>
      <c r="L90" s="28" t="str">
        <f t="shared" si="11"/>
        <v/>
      </c>
    </row>
    <row r="91" spans="1:12" s="5" customFormat="1" ht="19.95" customHeight="1" x14ac:dyDescent="0.7">
      <c r="A91" s="27"/>
      <c r="B91" s="15"/>
      <c r="C91" s="111"/>
      <c r="D91" s="112"/>
      <c r="E91" s="111"/>
      <c r="F91" s="112" t="str">
        <f>IF(OR(ISBLANK(#REF!),ISBLANK(B91)),"",B91-#REF!)</f>
        <v/>
      </c>
      <c r="G91" s="113"/>
      <c r="H91" s="113"/>
      <c r="I91" s="113"/>
      <c r="J91" s="11" t="str">
        <f t="shared" si="9"/>
        <v/>
      </c>
      <c r="K91" s="12">
        <f t="shared" si="10"/>
        <v>1.3698630136986301E-3</v>
      </c>
      <c r="L91" s="28" t="str">
        <f t="shared" si="11"/>
        <v/>
      </c>
    </row>
    <row r="92" spans="1:12" s="5" customFormat="1" ht="19.95" customHeight="1" x14ac:dyDescent="0.7">
      <c r="A92" s="27"/>
      <c r="B92" s="15"/>
      <c r="C92" s="111"/>
      <c r="D92" s="112"/>
      <c r="E92" s="111"/>
      <c r="F92" s="112" t="str">
        <f>IF(OR(ISBLANK(#REF!),ISBLANK(B92)),"",B92-#REF!)</f>
        <v/>
      </c>
      <c r="G92" s="113"/>
      <c r="H92" s="113"/>
      <c r="I92" s="113"/>
      <c r="J92" s="11" t="str">
        <f t="shared" si="9"/>
        <v/>
      </c>
      <c r="K92" s="12">
        <f t="shared" si="10"/>
        <v>1.3698630136986301E-3</v>
      </c>
      <c r="L92" s="28" t="str">
        <f t="shared" si="11"/>
        <v/>
      </c>
    </row>
    <row r="93" spans="1:12" s="5" customFormat="1" ht="19.95" customHeight="1" x14ac:dyDescent="0.7">
      <c r="A93" s="27"/>
      <c r="B93" s="15"/>
      <c r="C93" s="111"/>
      <c r="D93" s="112"/>
      <c r="E93" s="111"/>
      <c r="F93" s="112" t="str">
        <f>IF(OR(ISBLANK(#REF!),ISBLANK(B93)),"",B93-#REF!)</f>
        <v/>
      </c>
      <c r="G93" s="113"/>
      <c r="H93" s="113"/>
      <c r="I93" s="113"/>
      <c r="J93" s="11" t="str">
        <f t="shared" si="9"/>
        <v/>
      </c>
      <c r="K93" s="12">
        <f t="shared" si="10"/>
        <v>1.3698630136986301E-3</v>
      </c>
      <c r="L93" s="28" t="str">
        <f t="shared" si="11"/>
        <v/>
      </c>
    </row>
    <row r="94" spans="1:12" s="5" customFormat="1" ht="19.95" customHeight="1" x14ac:dyDescent="0.7">
      <c r="A94" s="27"/>
      <c r="B94" s="15"/>
      <c r="C94" s="111"/>
      <c r="D94" s="112"/>
      <c r="E94" s="111"/>
      <c r="F94" s="112" t="str">
        <f>IF(OR(ISBLANK(#REF!),ISBLANK(B94)),"",B94-#REF!)</f>
        <v/>
      </c>
      <c r="G94" s="113"/>
      <c r="H94" s="113"/>
      <c r="I94" s="113"/>
      <c r="J94" s="11" t="str">
        <f t="shared" si="9"/>
        <v/>
      </c>
      <c r="K94" s="12">
        <f t="shared" si="10"/>
        <v>1.3698630136986301E-3</v>
      </c>
      <c r="L94" s="28" t="str">
        <f t="shared" si="11"/>
        <v/>
      </c>
    </row>
    <row r="95" spans="1:12" s="5" customFormat="1" ht="19.95" customHeight="1" x14ac:dyDescent="0.7">
      <c r="A95" s="27"/>
      <c r="B95" s="15"/>
      <c r="C95" s="111"/>
      <c r="D95" s="112"/>
      <c r="E95" s="111"/>
      <c r="F95" s="112" t="str">
        <f>IF(OR(ISBLANK(#REF!),ISBLANK(B95)),"",B95-#REF!)</f>
        <v/>
      </c>
      <c r="G95" s="113"/>
      <c r="H95" s="113"/>
      <c r="I95" s="113"/>
      <c r="J95" s="11" t="str">
        <f t="shared" si="9"/>
        <v/>
      </c>
      <c r="K95" s="12">
        <f t="shared" si="10"/>
        <v>1.3698630136986301E-3</v>
      </c>
      <c r="L95" s="28" t="str">
        <f t="shared" si="11"/>
        <v/>
      </c>
    </row>
    <row r="96" spans="1:12" s="5" customFormat="1" ht="19.95" customHeight="1" x14ac:dyDescent="0.7">
      <c r="A96" s="27"/>
      <c r="B96" s="15"/>
      <c r="C96" s="111"/>
      <c r="D96" s="112"/>
      <c r="E96" s="111"/>
      <c r="F96" s="112" t="str">
        <f>IF(OR(ISBLANK(#REF!),ISBLANK(B96)),"",B96-#REF!)</f>
        <v/>
      </c>
      <c r="G96" s="113"/>
      <c r="H96" s="113"/>
      <c r="I96" s="113"/>
      <c r="J96" s="11" t="str">
        <f t="shared" si="9"/>
        <v/>
      </c>
      <c r="K96" s="12">
        <f t="shared" si="10"/>
        <v>1.3698630136986301E-3</v>
      </c>
      <c r="L96" s="28" t="str">
        <f t="shared" si="11"/>
        <v/>
      </c>
    </row>
    <row r="97" spans="1:12" s="5" customFormat="1" ht="19.95" customHeight="1" x14ac:dyDescent="0.7">
      <c r="A97" s="27"/>
      <c r="B97" s="15"/>
      <c r="C97" s="111"/>
      <c r="D97" s="112"/>
      <c r="E97" s="111"/>
      <c r="F97" s="112" t="str">
        <f>IF(OR(ISBLANK(#REF!),ISBLANK(B97)),"",B97-#REF!)</f>
        <v/>
      </c>
      <c r="G97" s="113"/>
      <c r="H97" s="113"/>
      <c r="I97" s="113"/>
      <c r="J97" s="11" t="str">
        <f t="shared" si="9"/>
        <v/>
      </c>
      <c r="K97" s="12">
        <f t="shared" si="10"/>
        <v>1.3698630136986301E-3</v>
      </c>
      <c r="L97" s="28" t="str">
        <f t="shared" si="11"/>
        <v/>
      </c>
    </row>
    <row r="98" spans="1:12" s="5" customFormat="1" ht="19.95" customHeight="1" x14ac:dyDescent="0.7">
      <c r="A98" s="27"/>
      <c r="B98" s="15"/>
      <c r="C98" s="111"/>
      <c r="D98" s="112"/>
      <c r="E98" s="111"/>
      <c r="F98" s="112" t="str">
        <f>IF(OR(ISBLANK(#REF!),ISBLANK(B98)),"",B98-#REF!)</f>
        <v/>
      </c>
      <c r="G98" s="113"/>
      <c r="H98" s="113"/>
      <c r="I98" s="113"/>
      <c r="J98" s="11" t="str">
        <f t="shared" si="9"/>
        <v/>
      </c>
      <c r="K98" s="12">
        <f t="shared" si="10"/>
        <v>1.3698630136986301E-3</v>
      </c>
      <c r="L98" s="28" t="str">
        <f t="shared" si="11"/>
        <v/>
      </c>
    </row>
    <row r="99" spans="1:12" s="5" customFormat="1" ht="19.95" customHeight="1" x14ac:dyDescent="0.7">
      <c r="A99" s="27"/>
      <c r="B99" s="15"/>
      <c r="C99" s="111"/>
      <c r="D99" s="112"/>
      <c r="E99" s="111"/>
      <c r="F99" s="112" t="str">
        <f>IF(OR(ISBLANK(#REF!),ISBLANK(B99)),"",B99-#REF!)</f>
        <v/>
      </c>
      <c r="G99" s="113"/>
      <c r="H99" s="113"/>
      <c r="I99" s="113"/>
      <c r="J99" s="11" t="str">
        <f t="shared" si="9"/>
        <v/>
      </c>
      <c r="K99" s="12">
        <f t="shared" si="10"/>
        <v>1.3698630136986301E-3</v>
      </c>
      <c r="L99" s="28" t="str">
        <f t="shared" si="11"/>
        <v/>
      </c>
    </row>
    <row r="100" spans="1:12" s="5" customFormat="1" ht="19.95" customHeight="1" x14ac:dyDescent="0.7">
      <c r="A100" s="27"/>
      <c r="B100" s="15"/>
      <c r="C100" s="111"/>
      <c r="D100" s="112"/>
      <c r="E100" s="111"/>
      <c r="F100" s="112" t="str">
        <f>IF(OR(ISBLANK(#REF!),ISBLANK(B100)),"",B100-#REF!)</f>
        <v/>
      </c>
      <c r="G100" s="113"/>
      <c r="H100" s="113"/>
      <c r="I100" s="113"/>
      <c r="J100" s="11" t="str">
        <f>IF(OR(ISBLANK(A100),ISBLANK(B100)),"",(B100-A100)+1)</f>
        <v/>
      </c>
      <c r="K100" s="12">
        <f t="shared" si="10"/>
        <v>1.3698630136986301E-3</v>
      </c>
      <c r="L100" s="28" t="str">
        <f t="shared" si="11"/>
        <v/>
      </c>
    </row>
    <row r="101" spans="1:12" s="5" customFormat="1" ht="34.799999999999997" customHeight="1" x14ac:dyDescent="0.7">
      <c r="A101" s="114" t="s">
        <v>16</v>
      </c>
      <c r="B101" s="115"/>
      <c r="C101" s="115"/>
      <c r="D101" s="115"/>
      <c r="E101" s="115"/>
      <c r="F101" s="115"/>
      <c r="G101" s="115"/>
      <c r="H101" s="115"/>
      <c r="I101" s="115"/>
      <c r="J101" s="115"/>
      <c r="K101" s="116"/>
      <c r="L101" s="90">
        <f>MIN(10,ROUND(SUM(L87:L100),4))</f>
        <v>0</v>
      </c>
    </row>
    <row r="102" spans="1:12" s="6" customFormat="1" ht="31.8" customHeight="1" x14ac:dyDescent="0.7">
      <c r="A102" s="129" t="s">
        <v>52</v>
      </c>
      <c r="B102" s="130"/>
      <c r="C102" s="130"/>
      <c r="D102" s="130"/>
      <c r="E102" s="130"/>
      <c r="F102" s="130"/>
      <c r="G102" s="131"/>
      <c r="H102" s="131"/>
      <c r="I102" s="131"/>
      <c r="J102" s="130"/>
      <c r="K102" s="132"/>
      <c r="L102" s="29">
        <v>5</v>
      </c>
    </row>
    <row r="103" spans="1:12" s="2" customFormat="1" ht="52.5" customHeight="1" x14ac:dyDescent="0.25">
      <c r="A103" s="25" t="s">
        <v>47</v>
      </c>
      <c r="B103" s="102" t="s">
        <v>48</v>
      </c>
      <c r="C103" s="103"/>
      <c r="D103" s="103"/>
      <c r="E103" s="103"/>
      <c r="F103" s="103"/>
      <c r="G103" s="104"/>
      <c r="H103" s="100" t="s">
        <v>49</v>
      </c>
      <c r="I103" s="101"/>
      <c r="J103" s="51" t="s">
        <v>50</v>
      </c>
      <c r="K103" s="10" t="s">
        <v>51</v>
      </c>
      <c r="L103" s="26" t="s">
        <v>14</v>
      </c>
    </row>
    <row r="104" spans="1:12" s="6" customFormat="1" ht="19.95" customHeight="1" x14ac:dyDescent="0.7">
      <c r="A104" s="105" t="s">
        <v>53</v>
      </c>
      <c r="B104" s="106"/>
      <c r="C104" s="106"/>
      <c r="D104" s="106"/>
      <c r="E104" s="106"/>
      <c r="F104" s="106"/>
      <c r="G104" s="106"/>
      <c r="H104" s="106"/>
      <c r="I104" s="106"/>
      <c r="J104" s="106"/>
      <c r="K104" s="106"/>
      <c r="L104" s="107"/>
    </row>
    <row r="105" spans="1:12" s="4" customFormat="1" ht="40.049999999999997" customHeight="1" x14ac:dyDescent="0.7">
      <c r="A105" s="30"/>
      <c r="B105" s="97"/>
      <c r="C105" s="98"/>
      <c r="D105" s="98"/>
      <c r="E105" s="98"/>
      <c r="F105" s="98"/>
      <c r="G105" s="99"/>
      <c r="H105" s="92"/>
      <c r="I105" s="93"/>
      <c r="J105" s="91"/>
      <c r="K105" s="54">
        <v>1</v>
      </c>
      <c r="L105" s="85" t="str">
        <f>IF(COUNTBLANK(A105:I105)&gt;6,"Faltan datos",1)</f>
        <v>Faltan datos</v>
      </c>
    </row>
    <row r="106" spans="1:12" s="5" customFormat="1" ht="40.049999999999997" customHeight="1" x14ac:dyDescent="0.7">
      <c r="A106" s="30"/>
      <c r="B106" s="97"/>
      <c r="C106" s="98"/>
      <c r="D106" s="98"/>
      <c r="E106" s="98"/>
      <c r="F106" s="98"/>
      <c r="G106" s="99"/>
      <c r="H106" s="92"/>
      <c r="I106" s="93"/>
      <c r="J106" s="91"/>
      <c r="K106" s="54">
        <v>1</v>
      </c>
      <c r="L106" s="85" t="str">
        <f>IF(COUNTBLANK(A106:I106)&gt;6,"Faltan datos",1)</f>
        <v>Faltan datos</v>
      </c>
    </row>
    <row r="107" spans="1:12" s="5" customFormat="1" ht="34.799999999999997" customHeight="1" x14ac:dyDescent="0.7">
      <c r="A107" s="94" t="s">
        <v>1172</v>
      </c>
      <c r="B107" s="95"/>
      <c r="C107" s="95"/>
      <c r="D107" s="95"/>
      <c r="E107" s="95"/>
      <c r="F107" s="95"/>
      <c r="G107" s="95"/>
      <c r="H107" s="95"/>
      <c r="I107" s="95"/>
      <c r="J107" s="95"/>
      <c r="K107" s="96"/>
      <c r="L107" s="89">
        <f>MIN(2,(SUM(L105:L106)))</f>
        <v>0</v>
      </c>
    </row>
    <row r="108" spans="1:12" s="6" customFormat="1" ht="40.049999999999997" customHeight="1" x14ac:dyDescent="0.7">
      <c r="A108" s="108" t="s">
        <v>55</v>
      </c>
      <c r="B108" s="109"/>
      <c r="C108" s="109"/>
      <c r="D108" s="109"/>
      <c r="E108" s="109"/>
      <c r="F108" s="109"/>
      <c r="G108" s="109"/>
      <c r="H108" s="109"/>
      <c r="I108" s="109"/>
      <c r="J108" s="109"/>
      <c r="K108" s="109"/>
      <c r="L108" s="110"/>
    </row>
    <row r="109" spans="1:12" s="5" customFormat="1" ht="40.049999999999997" customHeight="1" x14ac:dyDescent="0.7">
      <c r="A109" s="30"/>
      <c r="B109" s="97"/>
      <c r="C109" s="98"/>
      <c r="D109" s="98"/>
      <c r="E109" s="98"/>
      <c r="F109" s="98"/>
      <c r="G109" s="99"/>
      <c r="H109" s="92"/>
      <c r="I109" s="93"/>
      <c r="J109" s="91"/>
      <c r="K109" s="53">
        <v>0.5</v>
      </c>
      <c r="L109" s="56" t="str">
        <f>IF(COUNTBLANK(A109:J109)&gt;6,"Faltan datos",0.5)</f>
        <v>Faltan datos</v>
      </c>
    </row>
    <row r="110" spans="1:12" s="5" customFormat="1" ht="40.049999999999997" customHeight="1" x14ac:dyDescent="0.7">
      <c r="A110" s="30"/>
      <c r="B110" s="97"/>
      <c r="C110" s="98"/>
      <c r="D110" s="98"/>
      <c r="E110" s="98"/>
      <c r="F110" s="98"/>
      <c r="G110" s="99"/>
      <c r="H110" s="92"/>
      <c r="I110" s="93"/>
      <c r="J110" s="91"/>
      <c r="K110" s="53">
        <v>0.5</v>
      </c>
      <c r="L110" s="56" t="str">
        <f t="shared" ref="L110" si="12">IF(COUNTBLANK(A110:J110)&gt;6,"Faltan datos",0.5)</f>
        <v>Faltan datos</v>
      </c>
    </row>
    <row r="111" spans="1:12" s="5" customFormat="1" ht="40.049999999999997" customHeight="1" x14ac:dyDescent="0.7">
      <c r="A111" s="30"/>
      <c r="B111" s="97"/>
      <c r="C111" s="98"/>
      <c r="D111" s="98"/>
      <c r="E111" s="98"/>
      <c r="F111" s="98"/>
      <c r="G111" s="99"/>
      <c r="H111" s="92"/>
      <c r="I111" s="93"/>
      <c r="J111" s="91"/>
      <c r="K111" s="53">
        <v>0.5</v>
      </c>
      <c r="L111" s="56" t="str">
        <f>IF(COUNTBLANK(A111:J111)&gt;6,"Faltan datos",0.5)</f>
        <v>Faltan datos</v>
      </c>
    </row>
    <row r="112" spans="1:12" s="5" customFormat="1" ht="35.4" customHeight="1" x14ac:dyDescent="0.7">
      <c r="A112" s="94" t="s">
        <v>1171</v>
      </c>
      <c r="B112" s="95"/>
      <c r="C112" s="95"/>
      <c r="D112" s="95"/>
      <c r="E112" s="95"/>
      <c r="F112" s="95"/>
      <c r="G112" s="95"/>
      <c r="H112" s="95"/>
      <c r="I112" s="95"/>
      <c r="J112" s="95"/>
      <c r="K112" s="96"/>
      <c r="L112" s="88">
        <f>MIN(1.5,(SUM(L109:L111)))</f>
        <v>0</v>
      </c>
    </row>
    <row r="113" spans="1:12" s="6" customFormat="1" ht="19.95" customHeight="1" x14ac:dyDescent="0.7">
      <c r="A113" s="108" t="s">
        <v>54</v>
      </c>
      <c r="B113" s="109"/>
      <c r="C113" s="109"/>
      <c r="D113" s="109"/>
      <c r="E113" s="109"/>
      <c r="F113" s="109"/>
      <c r="G113" s="109"/>
      <c r="H113" s="109"/>
      <c r="I113" s="109"/>
      <c r="J113" s="109"/>
      <c r="K113" s="109"/>
      <c r="L113" s="110"/>
    </row>
    <row r="114" spans="1:12" s="5" customFormat="1" ht="40.049999999999997" customHeight="1" x14ac:dyDescent="0.7">
      <c r="A114" s="30"/>
      <c r="B114" s="97"/>
      <c r="C114" s="98"/>
      <c r="D114" s="98"/>
      <c r="E114" s="98"/>
      <c r="F114" s="98"/>
      <c r="G114" s="99"/>
      <c r="H114" s="92"/>
      <c r="I114" s="93"/>
      <c r="J114" s="91"/>
      <c r="K114" s="52">
        <v>0.25</v>
      </c>
      <c r="L114" s="55" t="str">
        <f>IF(COUNTBLANK(A114:J114)&gt;6,"Faltan datos",0.25)</f>
        <v>Faltan datos</v>
      </c>
    </row>
    <row r="115" spans="1:12" s="5" customFormat="1" ht="40.049999999999997" customHeight="1" x14ac:dyDescent="0.7">
      <c r="A115" s="30"/>
      <c r="B115" s="97"/>
      <c r="C115" s="98"/>
      <c r="D115" s="98"/>
      <c r="E115" s="98"/>
      <c r="F115" s="98"/>
      <c r="G115" s="99"/>
      <c r="H115" s="92"/>
      <c r="I115" s="93"/>
      <c r="J115" s="91"/>
      <c r="K115" s="52">
        <v>0.25</v>
      </c>
      <c r="L115" s="55" t="str">
        <f t="shared" ref="L115:L119" si="13">IF(COUNTBLANK(A115:J115)&gt;6,"Faltan datos",0.25)</f>
        <v>Faltan datos</v>
      </c>
    </row>
    <row r="116" spans="1:12" s="5" customFormat="1" ht="40.049999999999997" customHeight="1" x14ac:dyDescent="0.7">
      <c r="A116" s="30"/>
      <c r="B116" s="97"/>
      <c r="C116" s="98"/>
      <c r="D116" s="98"/>
      <c r="E116" s="98"/>
      <c r="F116" s="98"/>
      <c r="G116" s="99"/>
      <c r="H116" s="92"/>
      <c r="I116" s="93"/>
      <c r="J116" s="91"/>
      <c r="K116" s="52">
        <v>0.25</v>
      </c>
      <c r="L116" s="55" t="str">
        <f t="shared" si="13"/>
        <v>Faltan datos</v>
      </c>
    </row>
    <row r="117" spans="1:12" s="5" customFormat="1" ht="40.049999999999997" customHeight="1" x14ac:dyDescent="0.7">
      <c r="A117" s="30"/>
      <c r="B117" s="97"/>
      <c r="C117" s="98"/>
      <c r="D117" s="98"/>
      <c r="E117" s="98"/>
      <c r="F117" s="98"/>
      <c r="G117" s="99"/>
      <c r="H117" s="92"/>
      <c r="I117" s="93"/>
      <c r="J117" s="91"/>
      <c r="K117" s="52">
        <v>0.25</v>
      </c>
      <c r="L117" s="55" t="str">
        <f t="shared" si="13"/>
        <v>Faltan datos</v>
      </c>
    </row>
    <row r="118" spans="1:12" s="5" customFormat="1" ht="40.049999999999997" customHeight="1" x14ac:dyDescent="0.7">
      <c r="A118" s="30"/>
      <c r="B118" s="97"/>
      <c r="C118" s="98"/>
      <c r="D118" s="98"/>
      <c r="E118" s="98"/>
      <c r="F118" s="98"/>
      <c r="G118" s="99"/>
      <c r="H118" s="92"/>
      <c r="I118" s="93"/>
      <c r="J118" s="91"/>
      <c r="K118" s="52">
        <v>0.25</v>
      </c>
      <c r="L118" s="55" t="str">
        <f t="shared" si="13"/>
        <v>Faltan datos</v>
      </c>
    </row>
    <row r="119" spans="1:12" s="5" customFormat="1" ht="40.049999999999997" customHeight="1" x14ac:dyDescent="0.7">
      <c r="A119" s="30"/>
      <c r="B119" s="97"/>
      <c r="C119" s="98"/>
      <c r="D119" s="98"/>
      <c r="E119" s="98"/>
      <c r="F119" s="98"/>
      <c r="G119" s="99"/>
      <c r="H119" s="92"/>
      <c r="I119" s="93"/>
      <c r="J119" s="91"/>
      <c r="K119" s="52">
        <v>0.25</v>
      </c>
      <c r="L119" s="55" t="str">
        <f t="shared" si="13"/>
        <v>Faltan datos</v>
      </c>
    </row>
    <row r="120" spans="1:12" s="5" customFormat="1" ht="35.4" customHeight="1" x14ac:dyDescent="0.7">
      <c r="A120" s="177" t="s">
        <v>1171</v>
      </c>
      <c r="B120" s="178"/>
      <c r="C120" s="178"/>
      <c r="D120" s="178"/>
      <c r="E120" s="178"/>
      <c r="F120" s="178"/>
      <c r="G120" s="178"/>
      <c r="H120" s="178"/>
      <c r="I120" s="178"/>
      <c r="J120" s="178"/>
      <c r="K120" s="178"/>
      <c r="L120" s="86">
        <f>MIN(1.5,(SUM(L114:L119)))</f>
        <v>0</v>
      </c>
    </row>
    <row r="121" spans="1:12" s="6" customFormat="1" ht="44.25" customHeight="1" x14ac:dyDescent="0.7">
      <c r="A121" s="177" t="s">
        <v>26</v>
      </c>
      <c r="B121" s="178"/>
      <c r="C121" s="178"/>
      <c r="D121" s="178"/>
      <c r="E121" s="178"/>
      <c r="F121" s="178"/>
      <c r="G121" s="178"/>
      <c r="H121" s="178"/>
      <c r="I121" s="178"/>
      <c r="J121" s="178"/>
      <c r="K121" s="178"/>
      <c r="L121" s="87">
        <f>MIN(40,ROUND(SUM(L50+L67+L84+L101+L107+L112+L120),4))</f>
        <v>0</v>
      </c>
    </row>
    <row r="122" spans="1:12" s="6" customFormat="1" ht="8.4" customHeight="1" x14ac:dyDescent="0.7">
      <c r="A122" s="31"/>
      <c r="B122" s="13"/>
      <c r="C122" s="13"/>
      <c r="D122" s="13"/>
      <c r="E122" s="13"/>
      <c r="F122" s="13"/>
      <c r="G122" s="13"/>
      <c r="H122" s="13"/>
      <c r="I122" s="13"/>
      <c r="J122" s="13"/>
      <c r="K122" s="13"/>
      <c r="L122" s="7"/>
    </row>
    <row r="123" spans="1:12" s="7" customFormat="1" ht="26.4" x14ac:dyDescent="0.85">
      <c r="A123" s="183" t="s">
        <v>17</v>
      </c>
      <c r="B123" s="184"/>
      <c r="C123" s="181"/>
      <c r="D123" s="181"/>
      <c r="E123" s="181"/>
      <c r="F123" s="181"/>
      <c r="G123" s="33" t="s">
        <v>18</v>
      </c>
      <c r="H123" s="46"/>
      <c r="I123" s="17"/>
      <c r="J123" s="17"/>
      <c r="K123" s="17"/>
      <c r="L123" s="60"/>
    </row>
    <row r="124" spans="1:12" s="6" customFormat="1" ht="17.399999999999999" customHeight="1" x14ac:dyDescent="0.7">
      <c r="A124" s="34"/>
      <c r="B124" s="179"/>
      <c r="C124" s="179"/>
      <c r="D124" s="179"/>
      <c r="E124" s="179"/>
      <c r="F124" s="179"/>
      <c r="G124" s="179"/>
      <c r="H124" s="179"/>
      <c r="I124" s="179"/>
      <c r="J124" s="179"/>
      <c r="K124" s="179"/>
      <c r="L124" s="60"/>
    </row>
    <row r="125" spans="1:12" s="8" customFormat="1" ht="117.6" customHeight="1" x14ac:dyDescent="0.7">
      <c r="A125" s="32"/>
      <c r="B125" s="180" t="s">
        <v>1170</v>
      </c>
      <c r="C125" s="180"/>
      <c r="D125" s="180"/>
      <c r="E125" s="180"/>
      <c r="F125" s="180"/>
      <c r="G125" s="180"/>
      <c r="H125" s="180"/>
      <c r="I125" s="180"/>
      <c r="J125" s="180"/>
      <c r="K125" s="180"/>
      <c r="L125" s="60"/>
    </row>
    <row r="126" spans="1:12" s="6" customFormat="1" ht="7.95" customHeight="1" x14ac:dyDescent="0.85">
      <c r="A126" s="32"/>
      <c r="B126" s="35"/>
      <c r="C126" s="35"/>
      <c r="D126" s="35"/>
      <c r="E126" s="35"/>
      <c r="F126" s="35"/>
      <c r="G126" s="35"/>
    </row>
    <row r="127" spans="1:12" s="6" customFormat="1" ht="24" x14ac:dyDescent="0.85">
      <c r="A127" s="32"/>
      <c r="B127" s="35"/>
      <c r="C127" s="36" t="s">
        <v>19</v>
      </c>
      <c r="D127" s="182"/>
      <c r="E127" s="182"/>
      <c r="F127" s="37" t="s">
        <v>20</v>
      </c>
      <c r="G127" s="37"/>
    </row>
    <row r="128" spans="1:12" s="6" customFormat="1" ht="24" x14ac:dyDescent="0.85">
      <c r="A128" s="32"/>
      <c r="B128" s="35"/>
      <c r="C128" s="37"/>
      <c r="D128" s="37"/>
      <c r="E128" s="37"/>
      <c r="F128" s="37"/>
      <c r="G128" s="37"/>
    </row>
    <row r="129" spans="1:12" s="6" customFormat="1" ht="24" x14ac:dyDescent="0.85">
      <c r="A129" s="32"/>
      <c r="C129" s="84"/>
      <c r="D129" s="38" t="s">
        <v>21</v>
      </c>
      <c r="E129" s="57"/>
      <c r="F129" s="38" t="s">
        <v>21</v>
      </c>
      <c r="G129" s="84"/>
      <c r="H129" s="39"/>
      <c r="I129" s="40"/>
    </row>
    <row r="130" spans="1:12" s="6" customFormat="1" ht="24" x14ac:dyDescent="0.85">
      <c r="A130" s="32"/>
      <c r="B130" s="35"/>
      <c r="C130" s="37"/>
      <c r="D130" s="37"/>
      <c r="E130" s="37"/>
      <c r="F130" s="37"/>
      <c r="G130" s="37"/>
    </row>
    <row r="131" spans="1:12" s="6" customFormat="1" ht="24" x14ac:dyDescent="0.85">
      <c r="A131" s="32"/>
      <c r="B131" s="35"/>
      <c r="C131" s="41"/>
      <c r="D131" s="42"/>
      <c r="E131" s="43" t="s">
        <v>22</v>
      </c>
      <c r="F131" s="42"/>
      <c r="G131" s="37"/>
      <c r="I131" s="44"/>
      <c r="J131" s="44"/>
    </row>
    <row r="132" spans="1:12" s="6" customFormat="1" ht="79.8" customHeight="1" x14ac:dyDescent="0.7">
      <c r="A132" s="32"/>
      <c r="C132" s="42" t="s">
        <v>23</v>
      </c>
      <c r="D132" s="37"/>
      <c r="E132" s="176"/>
      <c r="F132" s="176"/>
      <c r="G132" s="176"/>
      <c r="H132" s="58"/>
      <c r="I132" s="58"/>
    </row>
    <row r="133" spans="1:12" s="6" customFormat="1" ht="78" customHeight="1" x14ac:dyDescent="0.85">
      <c r="B133" s="59"/>
      <c r="C133" s="59"/>
      <c r="D133" s="59"/>
      <c r="E133" s="59"/>
      <c r="F133" s="59"/>
      <c r="G133" s="59"/>
      <c r="H133" s="59"/>
      <c r="I133" s="59"/>
      <c r="J133" s="59"/>
      <c r="K133" s="59"/>
      <c r="L133" s="60"/>
    </row>
    <row r="134" spans="1:12" s="6" customFormat="1" ht="15" customHeight="1" x14ac:dyDescent="0.7">
      <c r="A134" s="9"/>
      <c r="B134" s="1"/>
      <c r="C134" s="1"/>
      <c r="D134" s="1"/>
      <c r="E134" s="1"/>
      <c r="F134" s="1"/>
      <c r="G134" s="1"/>
      <c r="H134" s="1"/>
      <c r="I134" s="1"/>
      <c r="J134" s="1"/>
      <c r="K134" s="1"/>
      <c r="L134" s="1"/>
    </row>
  </sheetData>
  <sheetProtection algorithmName="SHA-512" hashValue="Xpu7JeAoSUAmLAl1ESKBB8rhtDUH5kDaNDipKaTFTau6oCLv2Tzy+MqL92wwjHB4VN+W+hXFFZ8juPZ/ACEotg==" saltValue="WQm+z1Mw0rpNptK4xlf2UA==" spinCount="100000" sheet="1" objects="1" scenarios="1"/>
  <mergeCells count="276">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 ref="E132:G132"/>
    <mergeCell ref="A121:K121"/>
    <mergeCell ref="A120:K120"/>
    <mergeCell ref="B124:K124"/>
    <mergeCell ref="B125:K125"/>
    <mergeCell ref="C123:F123"/>
    <mergeCell ref="D127:E127"/>
    <mergeCell ref="B116:G116"/>
    <mergeCell ref="B117:G117"/>
    <mergeCell ref="B118:G118"/>
    <mergeCell ref="A123:B123"/>
    <mergeCell ref="B119:G119"/>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G93:I93"/>
    <mergeCell ref="C94:D94"/>
    <mergeCell ref="E94:F94"/>
    <mergeCell ref="G94:I94"/>
    <mergeCell ref="C96:D96"/>
    <mergeCell ref="E96:F96"/>
    <mergeCell ref="G96:I96"/>
    <mergeCell ref="C97:D97"/>
    <mergeCell ref="E97:F97"/>
    <mergeCell ref="G97:I97"/>
    <mergeCell ref="C95:D95"/>
    <mergeCell ref="E95:F95"/>
    <mergeCell ref="G95:I95"/>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x14ac:dyDescent="0.3"/>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x14ac:dyDescent="0.3">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x14ac:dyDescent="0.25">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x14ac:dyDescent="0.3">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x14ac:dyDescent="0.3">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x14ac:dyDescent="0.3">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x14ac:dyDescent="0.3">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x14ac:dyDescent="0.3">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x14ac:dyDescent="0.3">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x14ac:dyDescent="0.3">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x14ac:dyDescent="0.3">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x14ac:dyDescent="0.3">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x14ac:dyDescent="0.3">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x14ac:dyDescent="0.3">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x14ac:dyDescent="0.3">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x14ac:dyDescent="0.3">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x14ac:dyDescent="0.3">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x14ac:dyDescent="0.3">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x14ac:dyDescent="0.3">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x14ac:dyDescent="0.3">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x14ac:dyDescent="0.3">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x14ac:dyDescent="0.3">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x14ac:dyDescent="0.3">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x14ac:dyDescent="0.3">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x14ac:dyDescent="0.3">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x14ac:dyDescent="0.3">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x14ac:dyDescent="0.3">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x14ac:dyDescent="0.3">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x14ac:dyDescent="0.3">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x14ac:dyDescent="0.3">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x14ac:dyDescent="0.3">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x14ac:dyDescent="0.3">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x14ac:dyDescent="0.3">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x14ac:dyDescent="0.3">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x14ac:dyDescent="0.3">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x14ac:dyDescent="0.3">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x14ac:dyDescent="0.3">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x14ac:dyDescent="0.3">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x14ac:dyDescent="0.3">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x14ac:dyDescent="0.3">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x14ac:dyDescent="0.3">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x14ac:dyDescent="0.3">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x14ac:dyDescent="0.3">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x14ac:dyDescent="0.3">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x14ac:dyDescent="0.3">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x14ac:dyDescent="0.3">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x14ac:dyDescent="0.3">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x14ac:dyDescent="0.3">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x14ac:dyDescent="0.3">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x14ac:dyDescent="0.3">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x14ac:dyDescent="0.3">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x14ac:dyDescent="0.3">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x14ac:dyDescent="0.3">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x14ac:dyDescent="0.3">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x14ac:dyDescent="0.3">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x14ac:dyDescent="0.3">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x14ac:dyDescent="0.3">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x14ac:dyDescent="0.3">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x14ac:dyDescent="0.3">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x14ac:dyDescent="0.3">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x14ac:dyDescent="0.3">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x14ac:dyDescent="0.3">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x14ac:dyDescent="0.3">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x14ac:dyDescent="0.3">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x14ac:dyDescent="0.3">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x14ac:dyDescent="0.3">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x14ac:dyDescent="0.3">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x14ac:dyDescent="0.3">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x14ac:dyDescent="0.3">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x14ac:dyDescent="0.3">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x14ac:dyDescent="0.3">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x14ac:dyDescent="0.3">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x14ac:dyDescent="0.3">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x14ac:dyDescent="0.3">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x14ac:dyDescent="0.3">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x14ac:dyDescent="0.3">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x14ac:dyDescent="0.3">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x14ac:dyDescent="0.3">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x14ac:dyDescent="0.3">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x14ac:dyDescent="0.3">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x14ac:dyDescent="0.3">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x14ac:dyDescent="0.3">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x14ac:dyDescent="0.3">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x14ac:dyDescent="0.3">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x14ac:dyDescent="0.3">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x14ac:dyDescent="0.3">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x14ac:dyDescent="0.3">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x14ac:dyDescent="0.3">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x14ac:dyDescent="0.3">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x14ac:dyDescent="0.3">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x14ac:dyDescent="0.3">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x14ac:dyDescent="0.3">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x14ac:dyDescent="0.3">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x14ac:dyDescent="0.3">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x14ac:dyDescent="0.3">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x14ac:dyDescent="0.3">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x14ac:dyDescent="0.3">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x14ac:dyDescent="0.3">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x14ac:dyDescent="0.3">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x14ac:dyDescent="0.3">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x14ac:dyDescent="0.3">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x14ac:dyDescent="0.3">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x14ac:dyDescent="0.3">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x14ac:dyDescent="0.3">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x14ac:dyDescent="0.3">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x14ac:dyDescent="0.3">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x14ac:dyDescent="0.3">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x14ac:dyDescent="0.3">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x14ac:dyDescent="0.3">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x14ac:dyDescent="0.3">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x14ac:dyDescent="0.3">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x14ac:dyDescent="0.3">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x14ac:dyDescent="0.3">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x14ac:dyDescent="0.3">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x14ac:dyDescent="0.3">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x14ac:dyDescent="0.3">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x14ac:dyDescent="0.3">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x14ac:dyDescent="0.3">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x14ac:dyDescent="0.3">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x14ac:dyDescent="0.3">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x14ac:dyDescent="0.3">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x14ac:dyDescent="0.3">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x14ac:dyDescent="0.3">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x14ac:dyDescent="0.3">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x14ac:dyDescent="0.3">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x14ac:dyDescent="0.3">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x14ac:dyDescent="0.3">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x14ac:dyDescent="0.3">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x14ac:dyDescent="0.3">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x14ac:dyDescent="0.3">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x14ac:dyDescent="0.3">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x14ac:dyDescent="0.3">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x14ac:dyDescent="0.3">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x14ac:dyDescent="0.3">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x14ac:dyDescent="0.3">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x14ac:dyDescent="0.3">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x14ac:dyDescent="0.3">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x14ac:dyDescent="0.3">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x14ac:dyDescent="0.3">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x14ac:dyDescent="0.3">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x14ac:dyDescent="0.3">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x14ac:dyDescent="0.3">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x14ac:dyDescent="0.3">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x14ac:dyDescent="0.3">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x14ac:dyDescent="0.3">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x14ac:dyDescent="0.3">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x14ac:dyDescent="0.3">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x14ac:dyDescent="0.3">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x14ac:dyDescent="0.3">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x14ac:dyDescent="0.3">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x14ac:dyDescent="0.3">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x14ac:dyDescent="0.3">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x14ac:dyDescent="0.3">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x14ac:dyDescent="0.3">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x14ac:dyDescent="0.3">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x14ac:dyDescent="0.3">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x14ac:dyDescent="0.3">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x14ac:dyDescent="0.3">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x14ac:dyDescent="0.3">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x14ac:dyDescent="0.3">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x14ac:dyDescent="0.3">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x14ac:dyDescent="0.3">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x14ac:dyDescent="0.3">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x14ac:dyDescent="0.3">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x14ac:dyDescent="0.3">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x14ac:dyDescent="0.3">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x14ac:dyDescent="0.3">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x14ac:dyDescent="0.25"/>
  <cols>
    <col min="3" max="3" width="81.44140625" customWidth="1"/>
  </cols>
  <sheetData>
    <row r="1" spans="1:3" x14ac:dyDescent="0.25">
      <c r="A1" s="45" t="s">
        <v>1165</v>
      </c>
    </row>
    <row r="2" spans="1:3" x14ac:dyDescent="0.25">
      <c r="A2" s="45" t="s">
        <v>1166</v>
      </c>
    </row>
    <row r="3" spans="1:3" x14ac:dyDescent="0.25">
      <c r="A3" s="45" t="s">
        <v>1168</v>
      </c>
    </row>
    <row r="4" spans="1:3" x14ac:dyDescent="0.25">
      <c r="A4" s="45" t="s">
        <v>1169</v>
      </c>
    </row>
    <row r="5" spans="1:3" x14ac:dyDescent="0.25">
      <c r="A5" s="45" t="s">
        <v>1167</v>
      </c>
    </row>
    <row r="7" spans="1:3" ht="22.2" customHeight="1" x14ac:dyDescent="0.25">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 Arana</cp:lastModifiedBy>
  <cp:lastPrinted>2022-07-21T16:14:36Z</cp:lastPrinted>
  <dcterms:created xsi:type="dcterms:W3CDTF">2022-04-04T08:15:52Z</dcterms:created>
  <dcterms:modified xsi:type="dcterms:W3CDTF">2024-04-26T17:20:14Z</dcterms:modified>
</cp:coreProperties>
</file>